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_GoBack" localSheetId="0">Форма!$A$4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L14" i="4"/>
  <c r="L15"/>
  <c r="L16"/>
  <c r="L17"/>
  <c r="L18"/>
  <c r="L20"/>
  <c r="L21"/>
  <c r="L22"/>
  <c r="L23"/>
  <c r="L24"/>
  <c r="L26"/>
  <c r="L27"/>
  <c r="L28"/>
  <c r="L29"/>
  <c r="L30"/>
  <c r="J14"/>
  <c r="J15"/>
  <c r="J16"/>
  <c r="J17"/>
  <c r="J18"/>
  <c r="J20"/>
  <c r="J21"/>
  <c r="J22"/>
  <c r="J23"/>
  <c r="J24"/>
  <c r="J26"/>
  <c r="J27"/>
  <c r="J28"/>
  <c r="J29"/>
  <c r="J30"/>
  <c r="F36"/>
  <c r="F35"/>
  <c r="F34"/>
  <c r="F33"/>
  <c r="F32"/>
  <c r="F25"/>
  <c r="F19"/>
  <c r="F13"/>
  <c r="Q59"/>
  <c r="F64" i="1"/>
  <c r="G64"/>
  <c r="H64"/>
  <c r="I64"/>
  <c r="E70"/>
  <c r="I49" i="4" l="1"/>
  <c r="M44" l="1"/>
  <c r="G50" i="1" l="1"/>
  <c r="G78" s="1"/>
  <c r="G76" s="1"/>
  <c r="H50"/>
  <c r="H78" s="1"/>
  <c r="H76" s="1"/>
  <c r="I50"/>
  <c r="I78" s="1"/>
  <c r="I76" s="1"/>
  <c r="F50"/>
  <c r="F78" s="1"/>
  <c r="E78" l="1"/>
  <c r="E76" s="1"/>
  <c r="F76"/>
  <c r="E52"/>
  <c r="I105"/>
  <c r="F105"/>
  <c r="G105"/>
  <c r="H105"/>
  <c r="D64"/>
  <c r="C105"/>
  <c r="D103"/>
  <c r="K49" i="4" l="1"/>
  <c r="M46" l="1"/>
  <c r="M47"/>
  <c r="M48"/>
  <c r="M43"/>
  <c r="D19"/>
  <c r="L43" l="1"/>
  <c r="H25" l="1"/>
  <c r="J25" l="1"/>
  <c r="D33"/>
  <c r="D34"/>
  <c r="D35"/>
  <c r="D36"/>
  <c r="D32"/>
  <c r="D25"/>
  <c r="L25" s="1"/>
  <c r="G103" i="1" l="1"/>
  <c r="H103"/>
  <c r="I103"/>
  <c r="F103"/>
  <c r="C103" l="1"/>
  <c r="C76"/>
  <c r="C87"/>
  <c r="C53"/>
  <c r="C47"/>
  <c r="D53"/>
  <c r="E56"/>
  <c r="D47"/>
  <c r="C63" l="1"/>
  <c r="C50"/>
  <c r="D63"/>
  <c r="L46" i="4" l="1"/>
  <c r="L47"/>
  <c r="L48"/>
  <c r="H32"/>
  <c r="J32" l="1"/>
  <c r="L32"/>
  <c r="H13"/>
  <c r="D13"/>
  <c r="L13" l="1"/>
  <c r="J13"/>
  <c r="E75" i="1"/>
  <c r="E105" s="1"/>
  <c r="E80"/>
  <c r="E103" l="1"/>
  <c r="D87"/>
  <c r="D92" s="1"/>
  <c r="F47" l="1"/>
  <c r="G47"/>
  <c r="H47"/>
  <c r="I47"/>
  <c r="D121" l="1"/>
  <c r="D122" l="1"/>
  <c r="H33" i="4"/>
  <c r="H34"/>
  <c r="H35"/>
  <c r="H36"/>
  <c r="H19"/>
  <c r="L19" l="1"/>
  <c r="J19"/>
  <c r="L34"/>
  <c r="J34"/>
  <c r="J35"/>
  <c r="L35"/>
  <c r="L33"/>
  <c r="J33"/>
  <c r="L36"/>
  <c r="J36"/>
  <c r="F89" i="1"/>
  <c r="G89"/>
  <c r="H89"/>
  <c r="I89"/>
  <c r="G88"/>
  <c r="H88"/>
  <c r="I88"/>
  <c r="F88"/>
  <c r="AA58" i="4" l="1"/>
  <c r="M49"/>
  <c r="W61"/>
  <c r="X61"/>
  <c r="Y61"/>
  <c r="Z61"/>
  <c r="Q61"/>
  <c r="V58"/>
  <c r="E55" i="1"/>
  <c r="E88" s="1"/>
  <c r="E91"/>
  <c r="E58"/>
  <c r="E89" s="1"/>
  <c r="E59"/>
  <c r="E90" s="1"/>
  <c r="C64"/>
  <c r="C92" s="1"/>
  <c r="C121"/>
  <c r="F91"/>
  <c r="G91"/>
  <c r="H91"/>
  <c r="I91"/>
  <c r="E54"/>
  <c r="R61" i="4"/>
  <c r="S61"/>
  <c r="T61"/>
  <c r="U61"/>
  <c r="J49"/>
  <c r="F90" i="1"/>
  <c r="G90"/>
  <c r="H90"/>
  <c r="I90"/>
  <c r="F53"/>
  <c r="F63" s="1"/>
  <c r="G53"/>
  <c r="G63" s="1"/>
  <c r="H53"/>
  <c r="I53"/>
  <c r="I63" s="1"/>
  <c r="E48"/>
  <c r="E65"/>
  <c r="E66"/>
  <c r="E67"/>
  <c r="E68"/>
  <c r="E71"/>
  <c r="E72"/>
  <c r="E74"/>
  <c r="AE61" i="4"/>
  <c r="AD61"/>
  <c r="AC61"/>
  <c r="AB61"/>
  <c r="P61"/>
  <c r="O61"/>
  <c r="N61"/>
  <c r="M61"/>
  <c r="L61"/>
  <c r="K61"/>
  <c r="J61"/>
  <c r="I61"/>
  <c r="H61"/>
  <c r="G61"/>
  <c r="E64" i="1" l="1"/>
  <c r="C122"/>
  <c r="L49" i="4"/>
  <c r="AA61"/>
  <c r="F87" i="1"/>
  <c r="F92" s="1"/>
  <c r="V61" i="4"/>
  <c r="I87" i="1"/>
  <c r="I92" s="1"/>
  <c r="G87"/>
  <c r="G92" s="1"/>
  <c r="H87"/>
  <c r="E87"/>
  <c r="E47"/>
  <c r="I121"/>
  <c r="G121"/>
  <c r="F121"/>
  <c r="E53"/>
  <c r="G122" l="1"/>
  <c r="F122"/>
  <c r="I122"/>
  <c r="H63"/>
  <c r="H121" s="1"/>
  <c r="E50" l="1"/>
  <c r="E63" s="1"/>
  <c r="E121" s="1"/>
  <c r="H92" l="1"/>
  <c r="H122" s="1"/>
  <c r="E92"/>
  <c r="E122" s="1"/>
</calcChain>
</file>

<file path=xl/comments1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 Це звіт 1 пмг середня за рік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керівники + керів. Структур. Підрозд.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  <comment ref="I4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техобслуг., страховка авто і водія. Бензин, запчастини. Інші витратники</t>
        </r>
      </text>
    </comment>
  </commentList>
</comments>
</file>

<file path=xl/sharedStrings.xml><?xml version="1.0" encoding="utf-8"?>
<sst xmlns="http://schemas.openxmlformats.org/spreadsheetml/2006/main" count="294" uniqueCount="224">
  <si>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</si>
  <si>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</si>
  <si>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</si>
  <si>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</si>
  <si>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</si>
  <si>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</si>
  <si>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</si>
  <si>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</si>
  <si>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</si>
  <si>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</si>
  <si>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</si>
  <si>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</si>
  <si>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</si>
  <si>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</si>
  <si>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</si>
  <si>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</si>
  <si>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</si>
  <si>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</si>
  <si>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</si>
  <si>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</si>
  <si>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</si>
  <si>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</si>
  <si>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</si>
  <si>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</si>
  <si>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</si>
  <si>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</si>
  <si>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</si>
  <si>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</si>
  <si>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</si>
  <si>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</si>
  <si>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</si>
  <si>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</si>
  <si>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</si>
  <si>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</si>
  <si>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</si>
  <si>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</si>
  <si>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</si>
  <si>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</si>
  <si>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</si>
  <si>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</si>
  <si>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</si>
  <si>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</si>
  <si>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</si>
  <si>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</si>
  <si>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</si>
  <si>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</si>
  <si>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</si>
  <si>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</si>
  <si>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</si>
  <si>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</si>
  <si>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</si>
  <si>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</si>
  <si>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</si>
  <si>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</si>
  <si>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</si>
  <si>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</si>
  <si>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</si>
  <si>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</si>
  <si>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</si>
  <si>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</si>
  <si>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</si>
  <si>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</si>
  <si>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</si>
  <si>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</si>
  <si>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</si>
  <si>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</si>
  <si>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</si>
  <si>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</si>
  <si>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</si>
  <si>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</si>
  <si>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</si>
  <si>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</si>
  <si>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</si>
  <si>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</si>
  <si>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</si>
  <si>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</si>
  <si>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</si>
  <si>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</si>
  <si>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</si>
  <si>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</si>
  <si>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</si>
  <si>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</si>
  <si>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</si>
  <si>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</si>
  <si>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</si>
  <si>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</si>
  <si>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</si>
  <si>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</si>
  <si>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</si>
  <si>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</si>
  <si>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</si>
  <si>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</si>
  <si>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</si>
  <si>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</si>
  <si>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</si>
  <si>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</si>
  <si>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</si>
  <si>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</si>
  <si>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</si>
  <si>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</si>
  <si>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</si>
  <si>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</si>
  <si>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</si>
  <si>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</si>
  <si>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</si>
  <si>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</si>
  <si>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</si>
  <si>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</si>
  <si>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</si>
  <si>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</si>
  <si>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</si>
  <si>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</si>
  <si>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</si>
  <si>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</si>
  <si>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</si>
  <si>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</si>
  <si>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</si>
  <si>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</si>
  <si>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</si>
  <si>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</si>
  <si>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</si>
  <si>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</si>
  <si>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</si>
  <si>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</si>
  <si>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</si>
  <si>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</si>
  <si>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</si>
  <si>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</si>
  <si>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</si>
  <si>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</si>
  <si>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</si>
  <si>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</si>
  <si>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</si>
  <si>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</si>
  <si>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</si>
  <si>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</si>
  <si>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</si>
  <si>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</si>
  <si>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</si>
  <si>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</si>
  <si>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</si>
  <si>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</si>
  <si>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</si>
  <si>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</si>
  <si>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</si>
  <si>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Міністерство охорони здоров'я</t>
  </si>
  <si>
    <t>Охорона здоров'я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</si>
  <si>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</si>
  <si>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</si>
  <si>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</si>
  <si>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</si>
  <si>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</si>
  <si>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</si>
  <si>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</si>
  <si>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</si>
  <si>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</si>
  <si>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</si>
  <si>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</si>
  <si>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М.П.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</si>
  <si>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</si>
  <si>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</si>
  <si>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</si>
  <si>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</si>
  <si>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</si>
  <si>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</si>
  <si>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</si>
  <si>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</si>
  <si>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</si>
  <si>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</si>
  <si>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</si>
  <si>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</si>
  <si>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</si>
  <si>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</si>
  <si>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</si>
  <si>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t>Інші операційні витрати (податки, у т.ч ПДВ, збори, обов'язкові платежі, штрафи, пеня)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</si>
  <si>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</si>
  <si>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</si>
  <si>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</si>
  <si>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</si>
  <si>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</si>
  <si>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</si>
  <si>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</si>
  <si>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</si>
  <si>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</si>
  <si>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</si>
  <si>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</si>
  <si>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</si>
  <si>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</si>
  <si>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Дохід від оренди майна, в тому числі залишки на початок року</t>
  </si>
  <si>
    <t>Одиниця виміру, грн</t>
  </si>
  <si>
    <t>(прізвище та ініціали заступника міського голови)</t>
  </si>
  <si>
    <t>Діяльність лікарняних закладів</t>
  </si>
  <si>
    <t>86.10</t>
  </si>
  <si>
    <t>3-12-81</t>
  </si>
  <si>
    <t xml:space="preserve">Оновлення матеріально-технічної бази (придбання обладнання, меблів, компютерної техніки тощо) </t>
  </si>
  <si>
    <t>Витрати усього, тис.грн</t>
  </si>
  <si>
    <t xml:space="preserve">Оновлення матеріальної технічної бази (придбання обладнання, меблів,компютерної техніки тощо) </t>
  </si>
  <si>
    <t xml:space="preserve">Придбання медичного обладнання, комп'ютерної техніки та інше </t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</si>
  <si>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</t>
    </r>
    <r>
      <rPr>
        <sz val="16"/>
        <color indexed="8"/>
        <rFont val="Times New Roman"/>
        <family val="1"/>
        <charset val="204"/>
      </rPr>
      <t xml:space="preserve"> Ірина ПУЗИРЕЙ       </t>
    </r>
  </si>
  <si>
    <r>
      <t>__________________________</t>
    </r>
    <r>
      <rPr>
        <sz val="16"/>
        <rFont val="Times New Roman"/>
        <family val="1"/>
        <charset val="204"/>
      </rPr>
      <t>Сергій ЙОЖИКОВ</t>
    </r>
  </si>
  <si>
    <t>Генеральний директор БОРИСЮК Олена Геннадіївна</t>
  </si>
  <si>
    <t>Юрій ЛАКОЗА</t>
  </si>
  <si>
    <t>Середньомісячні витрати на оплату праці одного працівника (тис.грн), усього, у тому числі:</t>
  </si>
  <si>
    <t xml:space="preserve">                 (підпис)</t>
  </si>
  <si>
    <t xml:space="preserve">Новгород-Сіверської міської ради  </t>
  </si>
  <si>
    <t>Чернігівська область місто Новгород-Сіверський</t>
  </si>
  <si>
    <t>за рахунок коштів від НСЗУ включаючи всі пакети, в т.ч. залишок на початок року</t>
  </si>
  <si>
    <t>Витрати за кошти спеціального фонду (оренда та інше)</t>
  </si>
  <si>
    <t>Фонд оплати праці з нарахуваннями, тис. грн, у тому числі:</t>
  </si>
  <si>
    <t>Витрати на оплату праці з нарахув., тис. грн, у тому числі:</t>
  </si>
  <si>
    <t xml:space="preserve">ЗАТВЕРДЖЕНО          </t>
  </si>
  <si>
    <t>ФІНАНСОВИЙ ПЛАН ПІДПРИЄМСТВА НА 2026 рік</t>
  </si>
  <si>
    <t>до фінансового плану на 2026 рік</t>
  </si>
  <si>
    <t xml:space="preserve">Придбання автомобіля </t>
  </si>
  <si>
    <t>Рішення 58 сесії</t>
  </si>
  <si>
    <t xml:space="preserve"> 29 липня 2025 року № 1622      </t>
  </si>
  <si>
    <t>Новгород-Сіверської міської ради</t>
  </si>
  <si>
    <t>"____" _______________ 2026 р.</t>
  </si>
  <si>
    <t>"____" _________________ 2026 р.</t>
  </si>
  <si>
    <t xml:space="preserve">Програма підтримки та розвитку первинної медичної допомоги в Новгород-Сіверській міській територіальній громаді на 2026-2030 роки </t>
  </si>
  <si>
    <t>Оплата комунальних послуг та енергоносіїв</t>
  </si>
  <si>
    <t>Власні кошти (оренда майна)</t>
  </si>
  <si>
    <t>(в редакції рішення 65-ої позачергової сесії</t>
  </si>
  <si>
    <t>від 23 березня 2026 року № 1866)</t>
  </si>
</sst>
</file>

<file path=xl/styles.xml><?xml version="1.0" encoding="utf-8"?>
<styleSheet xmlns="http://schemas.openxmlformats.org/spreadsheetml/2006/main">
  <numFmts count="8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#,##0.0_р_."/>
  </numFmts>
  <fonts count="20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1" fontId="1" fillId="2" borderId="1" xfId="0" applyNumberFormat="1" applyFont="1" applyFill="1" applyBorder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vertical="center" wrapText="1"/>
    </xf>
    <xf numFmtId="171" fontId="3" fillId="2" borderId="1" xfId="0" applyNumberFormat="1" applyFont="1" applyFill="1" applyBorder="1" applyAlignment="1">
      <alignment horizontal="center" vertical="center" wrapText="1"/>
    </xf>
    <xf numFmtId="171" fontId="7" fillId="0" borderId="1" xfId="0" applyNumberFormat="1" applyFont="1" applyFill="1" applyBorder="1" applyAlignment="1">
      <alignment horizontal="center" vertical="center" wrapText="1"/>
    </xf>
    <xf numFmtId="171" fontId="3" fillId="0" borderId="1" xfId="0" applyNumberFormat="1" applyFont="1" applyFill="1" applyBorder="1" applyAlignment="1">
      <alignment horizontal="center" vertical="center" wrapText="1"/>
    </xf>
    <xf numFmtId="171" fontId="7" fillId="2" borderId="1" xfId="0" applyNumberFormat="1" applyFont="1" applyFill="1" applyBorder="1" applyAlignment="1">
      <alignment horizontal="center" vertical="center" wrapText="1"/>
    </xf>
    <xf numFmtId="171" fontId="7" fillId="0" borderId="2" xfId="0" applyNumberFormat="1" applyFont="1" applyFill="1" applyBorder="1" applyAlignment="1">
      <alignment horizontal="center" vertical="center" wrapText="1"/>
    </xf>
    <xf numFmtId="171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171" fontId="7" fillId="6" borderId="1" xfId="0" applyNumberFormat="1" applyFont="1" applyFill="1" applyBorder="1" applyAlignment="1">
      <alignment horizontal="center" vertical="center" wrapText="1"/>
    </xf>
    <xf numFmtId="171" fontId="3" fillId="6" borderId="1" xfId="0" applyNumberFormat="1" applyFont="1" applyFill="1" applyBorder="1" applyAlignment="1">
      <alignment horizontal="center" vertical="center" wrapText="1"/>
    </xf>
    <xf numFmtId="171" fontId="7" fillId="6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1" fontId="1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68" fontId="1" fillId="2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169" fontId="7" fillId="0" borderId="2" xfId="1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justify" vertical="distributed" wrapText="1"/>
    </xf>
    <xf numFmtId="165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70" fontId="7" fillId="2" borderId="6" xfId="1" applyNumberFormat="1" applyFont="1" applyFill="1" applyBorder="1" applyAlignment="1">
      <alignment horizontal="center" vertical="center" wrapText="1"/>
    </xf>
    <xf numFmtId="170" fontId="7" fillId="2" borderId="3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7" fillId="6" borderId="6" xfId="1" applyNumberFormat="1" applyFont="1" applyFill="1" applyBorder="1" applyAlignment="1">
      <alignment vertical="center" wrapText="1"/>
    </xf>
    <xf numFmtId="165" fontId="7" fillId="6" borderId="3" xfId="1" applyNumberFormat="1" applyFont="1" applyFill="1" applyBorder="1" applyAlignment="1">
      <alignment vertical="center" wrapText="1"/>
    </xf>
    <xf numFmtId="169" fontId="1" fillId="6" borderId="6" xfId="1" applyNumberFormat="1" applyFont="1" applyFill="1" applyBorder="1" applyAlignment="1">
      <alignment vertical="center" wrapText="1"/>
    </xf>
    <xf numFmtId="169" fontId="1" fillId="6" borderId="3" xfId="1" applyNumberFormat="1" applyFont="1" applyFill="1" applyBorder="1" applyAlignment="1">
      <alignment vertical="center" wrapText="1"/>
    </xf>
    <xf numFmtId="1" fontId="7" fillId="6" borderId="6" xfId="1" applyNumberFormat="1" applyFont="1" applyFill="1" applyBorder="1" applyAlignment="1">
      <alignment vertical="center" wrapText="1"/>
    </xf>
    <xf numFmtId="1" fontId="7" fillId="6" borderId="3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42"/>
  <sheetViews>
    <sheetView tabSelected="1" view="pageBreakPreview" zoomScale="70" zoomScaleSheetLayoutView="70" workbookViewId="0">
      <selection activeCell="J158" sqref="J158"/>
    </sheetView>
  </sheetViews>
  <sheetFormatPr defaultColWidth="9.140625" defaultRowHeight="20.25"/>
  <cols>
    <col min="1" max="1" width="93.7109375" style="1" customWidth="1"/>
    <col min="2" max="2" width="13.28515625" style="15" customWidth="1"/>
    <col min="3" max="3" width="16.140625" style="15" customWidth="1"/>
    <col min="4" max="4" width="17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7.42578125" style="1" customWidth="1"/>
    <col min="11" max="11" width="12.42578125" style="1" bestFit="1" customWidth="1"/>
    <col min="12" max="12" width="13.5703125" style="1" customWidth="1"/>
    <col min="13" max="13" width="13.140625" style="1" customWidth="1"/>
    <col min="14" max="16384" width="9.140625" style="1"/>
  </cols>
  <sheetData>
    <row r="1" spans="1:9">
      <c r="F1" s="135" t="s">
        <v>210</v>
      </c>
      <c r="G1" s="136"/>
      <c r="H1" s="136"/>
    </row>
    <row r="2" spans="1:9">
      <c r="F2" s="135" t="s">
        <v>214</v>
      </c>
      <c r="G2" s="135"/>
      <c r="H2" s="135"/>
    </row>
    <row r="3" spans="1:9">
      <c r="F3" s="135" t="s">
        <v>204</v>
      </c>
      <c r="G3" s="135"/>
      <c r="H3" s="135"/>
    </row>
    <row r="4" spans="1:9" ht="23.25" customHeight="1">
      <c r="F4" s="135" t="s">
        <v>167</v>
      </c>
      <c r="G4" s="135"/>
      <c r="H4" s="135"/>
    </row>
    <row r="5" spans="1:9" ht="23.25" customHeight="1">
      <c r="F5" s="135" t="s">
        <v>215</v>
      </c>
      <c r="G5" s="135"/>
      <c r="H5" s="135"/>
    </row>
    <row r="6" spans="1:9" ht="23.25" customHeight="1">
      <c r="B6" s="138"/>
      <c r="C6" s="138"/>
      <c r="D6" s="138"/>
      <c r="F6" s="135" t="s">
        <v>222</v>
      </c>
      <c r="G6" s="135"/>
      <c r="H6" s="135"/>
    </row>
    <row r="7" spans="1:9" ht="23.25" customHeight="1">
      <c r="B7" s="138"/>
      <c r="C7" s="138"/>
      <c r="D7" s="138"/>
      <c r="F7" s="135" t="s">
        <v>216</v>
      </c>
      <c r="G7" s="135"/>
      <c r="H7" s="135"/>
    </row>
    <row r="8" spans="1:9" ht="23.25" customHeight="1">
      <c r="B8" s="138"/>
      <c r="C8" s="138"/>
      <c r="D8" s="138"/>
      <c r="F8" s="135" t="s">
        <v>167</v>
      </c>
      <c r="G8" s="135"/>
      <c r="H8" s="135"/>
    </row>
    <row r="9" spans="1:9" ht="23.25" customHeight="1">
      <c r="B9" s="138"/>
      <c r="C9" s="138"/>
      <c r="D9" s="138"/>
      <c r="F9" s="135" t="s">
        <v>223</v>
      </c>
      <c r="G9" s="135"/>
      <c r="H9" s="135"/>
    </row>
    <row r="10" spans="1:9" ht="23.25" customHeight="1">
      <c r="B10" s="113"/>
      <c r="C10" s="113"/>
      <c r="D10" s="113"/>
      <c r="F10" s="112"/>
      <c r="G10" s="112"/>
      <c r="H10" s="112"/>
    </row>
    <row r="11" spans="1:9">
      <c r="A11" s="108" t="s">
        <v>169</v>
      </c>
      <c r="C11" s="22" t="s">
        <v>171</v>
      </c>
      <c r="D11" s="108"/>
    </row>
    <row r="12" spans="1:9" ht="28.5" customHeight="1">
      <c r="A12" s="109" t="s">
        <v>173</v>
      </c>
      <c r="C12" s="128" t="s">
        <v>172</v>
      </c>
      <c r="D12" s="110"/>
    </row>
    <row r="13" spans="1:9" ht="28.5" customHeight="1">
      <c r="A13" s="131" t="s">
        <v>198</v>
      </c>
      <c r="C13" s="142" t="s">
        <v>199</v>
      </c>
      <c r="D13" s="142"/>
      <c r="E13" s="142"/>
      <c r="F13" s="142"/>
      <c r="G13" s="142"/>
      <c r="H13" s="142"/>
      <c r="I13" s="142"/>
    </row>
    <row r="14" spans="1:9" ht="29.25" customHeight="1">
      <c r="A14" s="106" t="s">
        <v>170</v>
      </c>
      <c r="C14" s="129" t="s">
        <v>190</v>
      </c>
      <c r="D14" s="107"/>
    </row>
    <row r="15" spans="1:9" ht="27" customHeight="1">
      <c r="A15" s="1" t="s">
        <v>217</v>
      </c>
      <c r="C15" s="1" t="s">
        <v>218</v>
      </c>
      <c r="D15" s="1"/>
      <c r="E15" s="17"/>
      <c r="F15" s="17"/>
      <c r="G15" s="17"/>
      <c r="H15" s="17"/>
      <c r="I15" s="17"/>
    </row>
    <row r="16" spans="1:9" ht="20.25" customHeight="1">
      <c r="B16" s="115"/>
      <c r="C16" s="127"/>
      <c r="D16" s="1"/>
      <c r="E16" s="114"/>
      <c r="F16" s="114"/>
      <c r="G16" s="114"/>
      <c r="H16" s="114"/>
      <c r="I16" s="114"/>
    </row>
    <row r="17" spans="1:9">
      <c r="A17" s="105"/>
      <c r="C17" s="126" t="s">
        <v>158</v>
      </c>
      <c r="D17" s="114"/>
      <c r="G17" s="15"/>
      <c r="H17" s="15"/>
      <c r="I17" s="15"/>
    </row>
    <row r="18" spans="1:9">
      <c r="D18" s="17"/>
      <c r="H18" s="2" t="s">
        <v>0</v>
      </c>
      <c r="I18" s="7"/>
    </row>
    <row r="19" spans="1:9">
      <c r="A19" s="18"/>
      <c r="H19" s="2" t="s">
        <v>1</v>
      </c>
      <c r="I19" s="7"/>
    </row>
    <row r="20" spans="1:9">
      <c r="H20" s="2" t="s">
        <v>2</v>
      </c>
      <c r="I20" s="7"/>
    </row>
    <row r="21" spans="1:9">
      <c r="H21" s="2" t="s">
        <v>3</v>
      </c>
      <c r="I21" s="139" t="s">
        <v>19</v>
      </c>
    </row>
    <row r="22" spans="1:9">
      <c r="H22" s="146" t="s">
        <v>4</v>
      </c>
      <c r="I22" s="147"/>
    </row>
    <row r="23" spans="1:9">
      <c r="H23" s="15"/>
      <c r="I23" s="15"/>
    </row>
    <row r="26" spans="1:9">
      <c r="B26" s="148"/>
      <c r="C26" s="148"/>
      <c r="D26" s="148"/>
      <c r="E26" s="148"/>
      <c r="H26" s="149" t="s">
        <v>5</v>
      </c>
      <c r="I26" s="149"/>
    </row>
    <row r="27" spans="1:9" ht="59.25" customHeight="1">
      <c r="A27" s="16" t="s">
        <v>6</v>
      </c>
      <c r="B27" s="150" t="s">
        <v>143</v>
      </c>
      <c r="C27" s="150"/>
      <c r="D27" s="150"/>
      <c r="E27" s="150"/>
      <c r="F27" s="150"/>
      <c r="G27" s="150"/>
      <c r="H27" s="2" t="s">
        <v>7</v>
      </c>
      <c r="I27" s="3" t="s">
        <v>147</v>
      </c>
    </row>
    <row r="28" spans="1:9">
      <c r="A28" s="4" t="s">
        <v>8</v>
      </c>
      <c r="B28" s="144" t="s">
        <v>144</v>
      </c>
      <c r="C28" s="144"/>
      <c r="D28" s="144"/>
      <c r="E28" s="144"/>
      <c r="F28" s="5"/>
      <c r="G28" s="6"/>
      <c r="H28" s="2" t="s">
        <v>9</v>
      </c>
      <c r="I28" s="7"/>
    </row>
    <row r="29" spans="1:9" ht="20.25" customHeight="1">
      <c r="A29" s="4" t="s">
        <v>10</v>
      </c>
      <c r="B29" s="151" t="s">
        <v>205</v>
      </c>
      <c r="C29" s="144"/>
      <c r="D29" s="144"/>
      <c r="E29" s="144"/>
      <c r="F29" s="144"/>
      <c r="G29" s="6"/>
      <c r="H29" s="2" t="s">
        <v>11</v>
      </c>
      <c r="I29" s="7"/>
    </row>
    <row r="30" spans="1:9">
      <c r="A30" s="4" t="s">
        <v>12</v>
      </c>
      <c r="B30" s="144" t="s">
        <v>145</v>
      </c>
      <c r="C30" s="144"/>
      <c r="D30" s="144"/>
      <c r="E30" s="144"/>
      <c r="F30" s="8"/>
      <c r="G30" s="9"/>
      <c r="H30" s="2" t="s">
        <v>13</v>
      </c>
      <c r="I30" s="7"/>
    </row>
    <row r="31" spans="1:9">
      <c r="A31" s="4" t="s">
        <v>14</v>
      </c>
      <c r="B31" s="144" t="s">
        <v>146</v>
      </c>
      <c r="C31" s="144"/>
      <c r="D31" s="144"/>
      <c r="E31" s="144"/>
      <c r="F31" s="144"/>
      <c r="G31" s="145"/>
      <c r="H31" s="2" t="s">
        <v>15</v>
      </c>
      <c r="I31" s="7"/>
    </row>
    <row r="32" spans="1:9">
      <c r="A32" s="4" t="s">
        <v>16</v>
      </c>
      <c r="B32" s="144" t="s">
        <v>191</v>
      </c>
      <c r="C32" s="144"/>
      <c r="D32" s="144"/>
      <c r="E32" s="144"/>
      <c r="F32" s="8"/>
      <c r="G32" s="10"/>
      <c r="H32" s="11" t="s">
        <v>17</v>
      </c>
      <c r="I32" s="12" t="s">
        <v>192</v>
      </c>
    </row>
    <row r="33" spans="1:13">
      <c r="A33" s="4" t="s">
        <v>189</v>
      </c>
      <c r="B33" s="144" t="s">
        <v>185</v>
      </c>
      <c r="C33" s="144"/>
      <c r="D33" s="144"/>
      <c r="E33" s="144"/>
      <c r="F33" s="144" t="s">
        <v>18</v>
      </c>
      <c r="G33" s="152"/>
      <c r="H33" s="153"/>
      <c r="I33" s="13" t="s">
        <v>19</v>
      </c>
    </row>
    <row r="34" spans="1:13">
      <c r="A34" s="4" t="s">
        <v>20</v>
      </c>
      <c r="B34" s="144" t="s">
        <v>149</v>
      </c>
      <c r="C34" s="144"/>
      <c r="D34" s="144"/>
      <c r="E34" s="144"/>
      <c r="F34" s="144" t="s">
        <v>21</v>
      </c>
      <c r="G34" s="152"/>
      <c r="H34" s="153"/>
      <c r="I34" s="14"/>
    </row>
    <row r="35" spans="1:13" ht="45" customHeight="1">
      <c r="A35" s="4" t="s">
        <v>22</v>
      </c>
      <c r="B35" s="154" t="s">
        <v>148</v>
      </c>
      <c r="C35" s="154"/>
      <c r="D35" s="154"/>
      <c r="E35" s="155"/>
      <c r="F35" s="155"/>
      <c r="G35" s="155"/>
      <c r="H35" s="5"/>
      <c r="I35" s="6"/>
    </row>
    <row r="36" spans="1:13">
      <c r="A36" s="4" t="s">
        <v>23</v>
      </c>
      <c r="B36" s="156" t="s">
        <v>193</v>
      </c>
      <c r="C36" s="156"/>
      <c r="D36" s="156"/>
      <c r="E36" s="156"/>
      <c r="F36" s="156"/>
      <c r="G36" s="156"/>
      <c r="H36" s="8"/>
      <c r="I36" s="9"/>
    </row>
    <row r="37" spans="1:13" ht="21">
      <c r="A37" s="4" t="s">
        <v>24</v>
      </c>
      <c r="B37" s="151" t="s">
        <v>200</v>
      </c>
      <c r="C37" s="144"/>
      <c r="D37" s="144"/>
      <c r="E37" s="144"/>
      <c r="F37" s="157"/>
      <c r="G37" s="157"/>
      <c r="H37" s="5"/>
      <c r="I37" s="6"/>
    </row>
    <row r="40" spans="1:13">
      <c r="A40" s="158" t="s">
        <v>211</v>
      </c>
      <c r="B40" s="158"/>
      <c r="C40" s="158"/>
      <c r="D40" s="158"/>
      <c r="E40" s="158"/>
      <c r="F40" s="158"/>
      <c r="G40" s="158"/>
      <c r="H40" s="158"/>
      <c r="I40" s="158"/>
    </row>
    <row r="41" spans="1:13">
      <c r="A41" s="19"/>
      <c r="B41" s="20"/>
      <c r="C41" s="19"/>
      <c r="D41" s="19"/>
      <c r="E41" s="19"/>
      <c r="F41" s="19"/>
      <c r="G41" s="19"/>
      <c r="H41" s="19"/>
      <c r="I41" s="19" t="s">
        <v>185</v>
      </c>
    </row>
    <row r="42" spans="1:13">
      <c r="A42" s="149" t="s">
        <v>25</v>
      </c>
      <c r="B42" s="143" t="s">
        <v>26</v>
      </c>
      <c r="C42" s="143" t="s">
        <v>27</v>
      </c>
      <c r="D42" s="143" t="s">
        <v>28</v>
      </c>
      <c r="E42" s="143" t="s">
        <v>29</v>
      </c>
      <c r="F42" s="143" t="s">
        <v>30</v>
      </c>
      <c r="G42" s="143"/>
      <c r="H42" s="143"/>
      <c r="I42" s="143"/>
    </row>
    <row r="43" spans="1:13" ht="60.75" customHeight="1">
      <c r="A43" s="149"/>
      <c r="B43" s="143"/>
      <c r="C43" s="143"/>
      <c r="D43" s="143"/>
      <c r="E43" s="143"/>
      <c r="F43" s="21" t="s">
        <v>31</v>
      </c>
      <c r="G43" s="21" t="s">
        <v>32</v>
      </c>
      <c r="H43" s="21" t="s">
        <v>33</v>
      </c>
      <c r="I43" s="21" t="s">
        <v>34</v>
      </c>
    </row>
    <row r="44" spans="1:13">
      <c r="A44" s="7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</row>
    <row r="45" spans="1:13" ht="33" customHeight="1">
      <c r="A45" s="57" t="s">
        <v>35</v>
      </c>
      <c r="B45" s="49"/>
      <c r="C45" s="49"/>
      <c r="D45" s="49"/>
      <c r="E45" s="49"/>
      <c r="F45" s="49"/>
      <c r="G45" s="49"/>
      <c r="H45" s="49"/>
      <c r="I45" s="50"/>
    </row>
    <row r="46" spans="1:13" s="22" customFormat="1" ht="28.5" customHeight="1">
      <c r="A46" s="57" t="s">
        <v>36</v>
      </c>
      <c r="B46" s="49"/>
      <c r="C46" s="49"/>
      <c r="D46" s="49"/>
      <c r="E46" s="49"/>
      <c r="F46" s="49"/>
      <c r="G46" s="49"/>
      <c r="H46" s="49"/>
      <c r="I46" s="50"/>
    </row>
    <row r="47" spans="1:13" s="22" customFormat="1" ht="33" customHeight="1">
      <c r="A47" s="58" t="s">
        <v>37</v>
      </c>
      <c r="B47" s="23">
        <v>100</v>
      </c>
      <c r="C47" s="123">
        <f>C48</f>
        <v>18521.7</v>
      </c>
      <c r="D47" s="123">
        <f>D48</f>
        <v>16049</v>
      </c>
      <c r="E47" s="123">
        <f>E48</f>
        <v>21095.8</v>
      </c>
      <c r="F47" s="122">
        <f t="shared" ref="F47:I47" si="0">F48</f>
        <v>5715</v>
      </c>
      <c r="G47" s="122">
        <f t="shared" si="0"/>
        <v>5120.8</v>
      </c>
      <c r="H47" s="122">
        <f t="shared" si="0"/>
        <v>5130</v>
      </c>
      <c r="I47" s="122">
        <f t="shared" si="0"/>
        <v>5130</v>
      </c>
      <c r="J47" s="1"/>
      <c r="K47" s="1"/>
      <c r="L47" s="1"/>
      <c r="M47" s="141"/>
    </row>
    <row r="48" spans="1:13" s="22" customFormat="1" ht="40.5">
      <c r="A48" s="59" t="s">
        <v>206</v>
      </c>
      <c r="B48" s="26">
        <v>101</v>
      </c>
      <c r="C48" s="122">
        <v>18521.7</v>
      </c>
      <c r="D48" s="122">
        <v>16049</v>
      </c>
      <c r="E48" s="122">
        <f>F48+G48+H48+I48</f>
        <v>21095.8</v>
      </c>
      <c r="F48" s="122">
        <v>5715</v>
      </c>
      <c r="G48" s="122">
        <v>5120.8</v>
      </c>
      <c r="H48" s="122">
        <v>5130</v>
      </c>
      <c r="I48" s="122">
        <v>5130</v>
      </c>
      <c r="J48" s="1"/>
      <c r="K48" s="1"/>
      <c r="L48" s="1"/>
      <c r="M48" s="141"/>
    </row>
    <row r="49" spans="1:48" s="22" customFormat="1" ht="25.5" customHeight="1">
      <c r="A49" s="59" t="s">
        <v>38</v>
      </c>
      <c r="B49" s="26">
        <v>103</v>
      </c>
      <c r="C49" s="122"/>
      <c r="D49" s="122"/>
      <c r="E49" s="123"/>
      <c r="F49" s="122"/>
      <c r="G49" s="122"/>
      <c r="H49" s="122"/>
      <c r="I49" s="122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1:48" s="25" customFormat="1" ht="27.75" customHeight="1">
      <c r="A50" s="58" t="s">
        <v>39</v>
      </c>
      <c r="B50" s="23">
        <v>110</v>
      </c>
      <c r="C50" s="123">
        <f>C51</f>
        <v>1530.8</v>
      </c>
      <c r="D50" s="123">
        <v>2649</v>
      </c>
      <c r="E50" s="123">
        <f>F50+G50+H50+I50</f>
        <v>2225</v>
      </c>
      <c r="F50" s="122">
        <f>F52</f>
        <v>869</v>
      </c>
      <c r="G50" s="122">
        <f t="shared" ref="G50:I50" si="1">G52</f>
        <v>400</v>
      </c>
      <c r="H50" s="122">
        <f t="shared" si="1"/>
        <v>356</v>
      </c>
      <c r="I50" s="122">
        <f t="shared" si="1"/>
        <v>600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27" customFormat="1" ht="60.75" customHeight="1">
      <c r="A51" s="58" t="s">
        <v>160</v>
      </c>
      <c r="B51" s="23">
        <v>116</v>
      </c>
      <c r="C51" s="122">
        <v>1530.8</v>
      </c>
      <c r="D51" s="122"/>
      <c r="E51" s="122"/>
      <c r="F51" s="122"/>
      <c r="G51" s="122"/>
      <c r="H51" s="122"/>
      <c r="I51" s="122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27" customFormat="1" ht="43.5" customHeight="1">
      <c r="A52" s="140" t="s">
        <v>219</v>
      </c>
      <c r="B52" s="23">
        <v>117</v>
      </c>
      <c r="C52" s="122"/>
      <c r="D52" s="122">
        <v>2649</v>
      </c>
      <c r="E52" s="122">
        <f>F52+G52+H52+I52</f>
        <v>2225</v>
      </c>
      <c r="F52" s="122">
        <v>869</v>
      </c>
      <c r="G52" s="122">
        <v>400</v>
      </c>
      <c r="H52" s="122">
        <v>356</v>
      </c>
      <c r="I52" s="122">
        <v>600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22" customFormat="1" ht="25.5" customHeight="1">
      <c r="A53" s="58" t="s">
        <v>40</v>
      </c>
      <c r="B53" s="23">
        <v>130</v>
      </c>
      <c r="C53" s="123">
        <f>C54+C55+C56+C58+C59</f>
        <v>5076.1000000000004</v>
      </c>
      <c r="D53" s="123">
        <f>D54+D55+D56+D58+D59</f>
        <v>2289</v>
      </c>
      <c r="E53" s="123">
        <f>E54+E55+E56+E57+E58+E59</f>
        <v>2297</v>
      </c>
      <c r="F53" s="122">
        <f>F54+F55+F56+F57+F58+F59</f>
        <v>633</v>
      </c>
      <c r="G53" s="122">
        <f>G54+G55+G56+G57+G58+G59</f>
        <v>554</v>
      </c>
      <c r="H53" s="122">
        <f>H54+H55+H56+H57+H58+H59</f>
        <v>554</v>
      </c>
      <c r="I53" s="122">
        <f>I54+I55+I56+I57+I58+I59</f>
        <v>556</v>
      </c>
    </row>
    <row r="54" spans="1:48" s="22" customFormat="1">
      <c r="A54" s="60" t="s">
        <v>180</v>
      </c>
      <c r="B54" s="26"/>
      <c r="C54" s="122">
        <v>279.2</v>
      </c>
      <c r="D54" s="122">
        <v>170</v>
      </c>
      <c r="E54" s="123">
        <f t="shared" ref="E54:E59" si="2">F54+G54+H54+I54</f>
        <v>170</v>
      </c>
      <c r="F54" s="122">
        <v>50</v>
      </c>
      <c r="G54" s="122">
        <v>40</v>
      </c>
      <c r="H54" s="122">
        <v>40</v>
      </c>
      <c r="I54" s="122">
        <v>40</v>
      </c>
    </row>
    <row r="55" spans="1:48" s="22" customFormat="1">
      <c r="A55" s="60" t="s">
        <v>188</v>
      </c>
      <c r="B55" s="26">
        <v>131</v>
      </c>
      <c r="C55" s="122">
        <v>74.2</v>
      </c>
      <c r="D55" s="122">
        <v>75</v>
      </c>
      <c r="E55" s="123">
        <f t="shared" si="2"/>
        <v>83</v>
      </c>
      <c r="F55" s="122">
        <v>71</v>
      </c>
      <c r="G55" s="122">
        <v>4</v>
      </c>
      <c r="H55" s="122">
        <v>4</v>
      </c>
      <c r="I55" s="122">
        <v>4</v>
      </c>
    </row>
    <row r="56" spans="1:48" s="22" customFormat="1">
      <c r="A56" s="60" t="s">
        <v>41</v>
      </c>
      <c r="B56" s="26">
        <v>132</v>
      </c>
      <c r="C56" s="122">
        <v>28.8</v>
      </c>
      <c r="D56" s="122">
        <v>44</v>
      </c>
      <c r="E56" s="123">
        <f t="shared" si="2"/>
        <v>44</v>
      </c>
      <c r="F56" s="122">
        <v>12</v>
      </c>
      <c r="G56" s="122">
        <v>10</v>
      </c>
      <c r="H56" s="122">
        <v>10</v>
      </c>
      <c r="I56" s="122">
        <v>12</v>
      </c>
    </row>
    <row r="57" spans="1:48" s="22" customFormat="1">
      <c r="A57" s="60" t="s">
        <v>42</v>
      </c>
      <c r="B57" s="26">
        <v>133</v>
      </c>
      <c r="C57" s="122"/>
      <c r="D57" s="122"/>
      <c r="E57" s="123"/>
      <c r="F57" s="122"/>
      <c r="G57" s="122"/>
      <c r="H57" s="122"/>
      <c r="I57" s="122"/>
    </row>
    <row r="58" spans="1:48" s="22" customFormat="1">
      <c r="A58" s="60" t="s">
        <v>43</v>
      </c>
      <c r="B58" s="7">
        <v>134</v>
      </c>
      <c r="C58" s="122">
        <v>3734.9</v>
      </c>
      <c r="D58" s="122">
        <v>1000</v>
      </c>
      <c r="E58" s="123">
        <f t="shared" si="2"/>
        <v>1000</v>
      </c>
      <c r="F58" s="122">
        <v>250</v>
      </c>
      <c r="G58" s="122">
        <v>250</v>
      </c>
      <c r="H58" s="122">
        <v>250</v>
      </c>
      <c r="I58" s="122">
        <v>250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27" customFormat="1" ht="60.75" customHeight="1">
      <c r="A59" s="61" t="s">
        <v>176</v>
      </c>
      <c r="B59" s="28">
        <v>135</v>
      </c>
      <c r="C59" s="122">
        <v>959</v>
      </c>
      <c r="D59" s="122">
        <v>1000</v>
      </c>
      <c r="E59" s="123">
        <f t="shared" si="2"/>
        <v>1000</v>
      </c>
      <c r="F59" s="122">
        <v>250</v>
      </c>
      <c r="G59" s="122">
        <v>250</v>
      </c>
      <c r="H59" s="122">
        <v>250</v>
      </c>
      <c r="I59" s="122">
        <v>250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22" customFormat="1" ht="60" customHeight="1">
      <c r="A60" s="60" t="s">
        <v>44</v>
      </c>
      <c r="B60" s="7">
        <v>150</v>
      </c>
      <c r="C60" s="122"/>
      <c r="D60" s="122"/>
      <c r="E60" s="100"/>
      <c r="F60" s="98"/>
      <c r="G60" s="98"/>
      <c r="H60" s="98"/>
      <c r="I60" s="98"/>
    </row>
    <row r="61" spans="1:48" s="24" customFormat="1" ht="40.5">
      <c r="A61" s="58" t="s">
        <v>45</v>
      </c>
      <c r="B61" s="28">
        <v>160</v>
      </c>
      <c r="C61" s="122"/>
      <c r="D61" s="122"/>
      <c r="E61" s="102"/>
      <c r="F61" s="97"/>
      <c r="G61" s="97"/>
      <c r="H61" s="97"/>
      <c r="I61" s="97"/>
    </row>
    <row r="62" spans="1:48" s="24" customFormat="1" ht="27.75" customHeight="1">
      <c r="A62" s="58" t="s">
        <v>162</v>
      </c>
      <c r="B62" s="28"/>
      <c r="C62" s="122"/>
      <c r="D62" s="122"/>
      <c r="E62" s="102"/>
      <c r="F62" s="99"/>
      <c r="G62" s="99"/>
      <c r="H62" s="99"/>
      <c r="I62" s="99"/>
    </row>
    <row r="63" spans="1:48" s="22" customFormat="1" ht="24.75" customHeight="1">
      <c r="A63" s="62" t="s">
        <v>159</v>
      </c>
      <c r="B63" s="33"/>
      <c r="C63" s="123">
        <f>C47+C50+C53+C62+0.1</f>
        <v>25128.699999999997</v>
      </c>
      <c r="D63" s="123">
        <f>D53+D50+D48</f>
        <v>20987</v>
      </c>
      <c r="E63" s="100">
        <f>E47+E50+E53</f>
        <v>25617.8</v>
      </c>
      <c r="F63" s="100">
        <f>F47+F50+F53</f>
        <v>7217</v>
      </c>
      <c r="G63" s="100">
        <f>G47+G50+G53</f>
        <v>6074.8</v>
      </c>
      <c r="H63" s="100">
        <f>H47+H50+H53</f>
        <v>6040</v>
      </c>
      <c r="I63" s="100">
        <f>I47+I50+I53</f>
        <v>6286</v>
      </c>
    </row>
    <row r="64" spans="1:48" s="29" customFormat="1" ht="44.25" customHeight="1">
      <c r="A64" s="62" t="s">
        <v>179</v>
      </c>
      <c r="B64" s="48"/>
      <c r="C64" s="123">
        <f>C65+C66+C67+C68+C71+C72+C73+C74+C75</f>
        <v>14730.000000000002</v>
      </c>
      <c r="D64" s="123">
        <f t="shared" ref="D64" si="3">D65+D66+D67+D68+D71+D72+D73+D74+D75</f>
        <v>16219</v>
      </c>
      <c r="E64" s="123">
        <f>E65+E66+E67+E68+E70+E71+E72+E73+E74+E75</f>
        <v>21265.8</v>
      </c>
      <c r="F64" s="123">
        <f t="shared" ref="F64:I64" si="4">F65+F66+F67+F68+F70+F71+F72+F73+F74+F75</f>
        <v>6167.8</v>
      </c>
      <c r="G64" s="123">
        <f t="shared" si="4"/>
        <v>5273</v>
      </c>
      <c r="H64" s="123">
        <f t="shared" si="4"/>
        <v>4887</v>
      </c>
      <c r="I64" s="123">
        <f t="shared" si="4"/>
        <v>4938</v>
      </c>
      <c r="K64" s="133"/>
      <c r="L64" s="133"/>
    </row>
    <row r="65" spans="1:49" s="30" customFormat="1">
      <c r="A65" s="58" t="s">
        <v>46</v>
      </c>
      <c r="B65" s="28">
        <v>200</v>
      </c>
      <c r="C65" s="122">
        <v>11463.2</v>
      </c>
      <c r="D65" s="122">
        <v>12357</v>
      </c>
      <c r="E65" s="100">
        <f>F65+G65+H65+I65</f>
        <v>15589</v>
      </c>
      <c r="F65" s="99">
        <v>4439</v>
      </c>
      <c r="G65" s="99">
        <v>3900</v>
      </c>
      <c r="H65" s="99">
        <v>3600</v>
      </c>
      <c r="I65" s="99">
        <v>3650</v>
      </c>
      <c r="L65" s="132"/>
    </row>
    <row r="66" spans="1:49" s="30" customFormat="1">
      <c r="A66" s="58" t="s">
        <v>47</v>
      </c>
      <c r="B66" s="28">
        <v>210</v>
      </c>
      <c r="C66" s="122">
        <v>2466.5</v>
      </c>
      <c r="D66" s="122">
        <v>2717</v>
      </c>
      <c r="E66" s="100">
        <f t="shared" ref="E66:E74" si="5">F66+G66+H66+I66</f>
        <v>3429.6</v>
      </c>
      <c r="F66" s="99">
        <v>976.6</v>
      </c>
      <c r="G66" s="99">
        <v>858</v>
      </c>
      <c r="H66" s="99">
        <v>792</v>
      </c>
      <c r="I66" s="99">
        <v>803</v>
      </c>
      <c r="L66" s="132"/>
    </row>
    <row r="67" spans="1:49" s="29" customFormat="1">
      <c r="A67" s="59" t="s">
        <v>48</v>
      </c>
      <c r="B67" s="7">
        <v>220</v>
      </c>
      <c r="C67" s="122">
        <v>231.6</v>
      </c>
      <c r="D67" s="122">
        <v>210</v>
      </c>
      <c r="E67" s="123">
        <f t="shared" si="5"/>
        <v>668.2</v>
      </c>
      <c r="F67" s="101">
        <v>218.2</v>
      </c>
      <c r="G67" s="101">
        <v>150</v>
      </c>
      <c r="H67" s="101">
        <v>150</v>
      </c>
      <c r="I67" s="101">
        <v>150</v>
      </c>
    </row>
    <row r="68" spans="1:49" s="29" customFormat="1">
      <c r="A68" s="59" t="s">
        <v>49</v>
      </c>
      <c r="B68" s="7">
        <v>230</v>
      </c>
      <c r="C68" s="122">
        <v>182</v>
      </c>
      <c r="D68" s="122">
        <v>370</v>
      </c>
      <c r="E68" s="123">
        <f t="shared" si="5"/>
        <v>580</v>
      </c>
      <c r="F68" s="101">
        <v>250</v>
      </c>
      <c r="G68" s="101">
        <v>115</v>
      </c>
      <c r="H68" s="101">
        <v>115</v>
      </c>
      <c r="I68" s="101">
        <v>100</v>
      </c>
    </row>
    <row r="69" spans="1:49" s="29" customFormat="1">
      <c r="A69" s="59" t="s">
        <v>50</v>
      </c>
      <c r="B69" s="7">
        <v>240</v>
      </c>
      <c r="C69" s="122"/>
      <c r="D69" s="122"/>
      <c r="E69" s="123"/>
      <c r="F69" s="101"/>
      <c r="G69" s="101"/>
      <c r="H69" s="101"/>
      <c r="I69" s="101"/>
      <c r="K69" s="133"/>
    </row>
    <row r="70" spans="1:49" s="29" customFormat="1">
      <c r="A70" s="59" t="s">
        <v>220</v>
      </c>
      <c r="B70" s="139"/>
      <c r="C70" s="122"/>
      <c r="D70" s="122"/>
      <c r="E70" s="123">
        <f t="shared" si="5"/>
        <v>50</v>
      </c>
      <c r="F70" s="101">
        <v>15</v>
      </c>
      <c r="G70" s="101">
        <v>10</v>
      </c>
      <c r="H70" s="101">
        <v>10</v>
      </c>
      <c r="I70" s="101">
        <v>15</v>
      </c>
      <c r="K70" s="133"/>
    </row>
    <row r="71" spans="1:49" s="29" customFormat="1">
      <c r="A71" s="59" t="s">
        <v>51</v>
      </c>
      <c r="B71" s="7">
        <v>250</v>
      </c>
      <c r="C71" s="122">
        <v>340.5</v>
      </c>
      <c r="D71" s="122">
        <v>365</v>
      </c>
      <c r="E71" s="123">
        <f t="shared" si="5"/>
        <v>604</v>
      </c>
      <c r="F71" s="98">
        <v>154</v>
      </c>
      <c r="G71" s="98">
        <v>150</v>
      </c>
      <c r="H71" s="98">
        <v>150</v>
      </c>
      <c r="I71" s="98">
        <v>150</v>
      </c>
    </row>
    <row r="72" spans="1:49" s="29" customFormat="1">
      <c r="A72" s="59" t="s">
        <v>52</v>
      </c>
      <c r="B72" s="7">
        <v>260</v>
      </c>
      <c r="C72" s="122">
        <v>4.8</v>
      </c>
      <c r="D72" s="122">
        <v>20</v>
      </c>
      <c r="E72" s="123">
        <f t="shared" si="5"/>
        <v>20</v>
      </c>
      <c r="F72" s="101">
        <v>5</v>
      </c>
      <c r="G72" s="101">
        <v>5</v>
      </c>
      <c r="H72" s="101">
        <v>5</v>
      </c>
      <c r="I72" s="101">
        <v>5</v>
      </c>
    </row>
    <row r="73" spans="1:49" s="29" customFormat="1" ht="39" customHeight="1">
      <c r="A73" s="59" t="s">
        <v>163</v>
      </c>
      <c r="B73" s="7"/>
      <c r="C73" s="122"/>
      <c r="D73" s="122"/>
      <c r="E73" s="123"/>
      <c r="F73" s="101"/>
      <c r="G73" s="101"/>
      <c r="H73" s="101"/>
      <c r="I73" s="101"/>
    </row>
    <row r="74" spans="1:49" s="29" customFormat="1" ht="42" customHeight="1">
      <c r="A74" s="59" t="s">
        <v>174</v>
      </c>
      <c r="B74" s="7">
        <v>262</v>
      </c>
      <c r="C74" s="122">
        <v>8.6999999999999993</v>
      </c>
      <c r="D74" s="122">
        <v>120</v>
      </c>
      <c r="E74" s="123">
        <f t="shared" si="5"/>
        <v>170</v>
      </c>
      <c r="F74" s="101">
        <v>60</v>
      </c>
      <c r="G74" s="101">
        <v>50</v>
      </c>
      <c r="H74" s="101">
        <v>30</v>
      </c>
      <c r="I74" s="101">
        <v>30</v>
      </c>
    </row>
    <row r="75" spans="1:49" s="29" customFormat="1" ht="40.5">
      <c r="A75" s="59" t="s">
        <v>177</v>
      </c>
      <c r="B75" s="7">
        <v>264</v>
      </c>
      <c r="C75" s="122">
        <v>32.700000000000003</v>
      </c>
      <c r="D75" s="122">
        <v>60</v>
      </c>
      <c r="E75" s="123">
        <f>F75+G75+H75+I75</f>
        <v>155</v>
      </c>
      <c r="F75" s="124">
        <v>50</v>
      </c>
      <c r="G75" s="124">
        <v>35</v>
      </c>
      <c r="H75" s="124">
        <v>35</v>
      </c>
      <c r="I75" s="124">
        <v>35</v>
      </c>
    </row>
    <row r="76" spans="1:49" s="53" customFormat="1" ht="30" customHeight="1">
      <c r="A76" s="63" t="s">
        <v>53</v>
      </c>
      <c r="B76" s="51">
        <v>270</v>
      </c>
      <c r="C76" s="123">
        <f t="shared" ref="C76" si="6">C77</f>
        <v>1530.8</v>
      </c>
      <c r="D76" s="123">
        <v>2649</v>
      </c>
      <c r="E76" s="123">
        <f>E78</f>
        <v>2225</v>
      </c>
      <c r="F76" s="123">
        <f>F78</f>
        <v>869</v>
      </c>
      <c r="G76" s="123">
        <f t="shared" ref="G76:I76" si="7">G78</f>
        <v>400</v>
      </c>
      <c r="H76" s="123">
        <f t="shared" si="7"/>
        <v>356</v>
      </c>
      <c r="I76" s="123">
        <f t="shared" si="7"/>
        <v>600</v>
      </c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</row>
    <row r="77" spans="1:49" s="31" customFormat="1" ht="69" customHeight="1">
      <c r="A77" s="58" t="s">
        <v>160</v>
      </c>
      <c r="B77" s="23">
        <v>275</v>
      </c>
      <c r="C77" s="122">
        <v>1530.8</v>
      </c>
      <c r="D77" s="122"/>
      <c r="E77" s="123"/>
      <c r="F77" s="122"/>
      <c r="G77" s="122"/>
      <c r="H77" s="122"/>
      <c r="I77" s="122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</row>
    <row r="78" spans="1:49" s="31" customFormat="1" ht="44.25" customHeight="1">
      <c r="A78" s="140" t="s">
        <v>219</v>
      </c>
      <c r="B78" s="23">
        <v>276</v>
      </c>
      <c r="C78" s="122"/>
      <c r="D78" s="122">
        <v>2649</v>
      </c>
      <c r="E78" s="123">
        <f>F78+G78+H78+I78</f>
        <v>2225</v>
      </c>
      <c r="F78" s="122">
        <f>F50</f>
        <v>869</v>
      </c>
      <c r="G78" s="122">
        <f t="shared" ref="G78:I78" si="8">G50</f>
        <v>400</v>
      </c>
      <c r="H78" s="122">
        <f t="shared" si="8"/>
        <v>356</v>
      </c>
      <c r="I78" s="122">
        <f t="shared" si="8"/>
        <v>600</v>
      </c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</row>
    <row r="79" spans="1:49" s="55" customFormat="1">
      <c r="A79" s="62" t="s">
        <v>54</v>
      </c>
      <c r="B79" s="54">
        <v>300</v>
      </c>
      <c r="C79" s="123"/>
      <c r="D79" s="123"/>
      <c r="E79" s="123"/>
      <c r="F79" s="123"/>
      <c r="G79" s="123"/>
      <c r="H79" s="123"/>
      <c r="I79" s="123"/>
    </row>
    <row r="80" spans="1:49" s="52" customFormat="1">
      <c r="A80" s="63" t="s">
        <v>55</v>
      </c>
      <c r="B80" s="51">
        <v>310</v>
      </c>
      <c r="C80" s="123">
        <v>1803.7</v>
      </c>
      <c r="D80" s="123">
        <v>1600</v>
      </c>
      <c r="E80" s="123">
        <f>F80+G80+H80+I80</f>
        <v>1600</v>
      </c>
      <c r="F80" s="122">
        <v>400</v>
      </c>
      <c r="G80" s="122">
        <v>400</v>
      </c>
      <c r="H80" s="122">
        <v>400</v>
      </c>
      <c r="I80" s="122">
        <v>400</v>
      </c>
    </row>
    <row r="81" spans="1:48" s="52" customFormat="1" ht="27" customHeight="1">
      <c r="A81" s="63" t="s">
        <v>164</v>
      </c>
      <c r="B81" s="51"/>
      <c r="C81" s="123"/>
      <c r="D81" s="123"/>
      <c r="E81" s="100"/>
      <c r="F81" s="102"/>
      <c r="G81" s="102"/>
      <c r="H81" s="102"/>
      <c r="I81" s="102"/>
    </row>
    <row r="82" spans="1:48" s="30" customFormat="1">
      <c r="A82" s="58" t="s">
        <v>165</v>
      </c>
      <c r="B82" s="28"/>
      <c r="C82" s="122"/>
      <c r="D82" s="122"/>
      <c r="E82" s="100"/>
      <c r="F82" s="97"/>
      <c r="G82" s="97"/>
      <c r="H82" s="97"/>
      <c r="I82" s="97"/>
    </row>
    <row r="83" spans="1:48" s="30" customFormat="1">
      <c r="A83" s="58" t="s">
        <v>54</v>
      </c>
      <c r="B83" s="28"/>
      <c r="C83" s="122"/>
      <c r="D83" s="122"/>
      <c r="E83" s="100"/>
      <c r="F83" s="97"/>
      <c r="G83" s="97"/>
      <c r="H83" s="97"/>
      <c r="I83" s="97"/>
    </row>
    <row r="84" spans="1:48" s="30" customFormat="1">
      <c r="A84" s="58" t="s">
        <v>49</v>
      </c>
      <c r="B84" s="28"/>
      <c r="C84" s="122"/>
      <c r="D84" s="122"/>
      <c r="E84" s="100"/>
      <c r="F84" s="97"/>
      <c r="G84" s="97"/>
      <c r="H84" s="97"/>
      <c r="I84" s="97"/>
    </row>
    <row r="85" spans="1:48" s="30" customFormat="1">
      <c r="A85" s="58" t="s">
        <v>166</v>
      </c>
      <c r="B85" s="28"/>
      <c r="C85" s="122"/>
      <c r="D85" s="122"/>
      <c r="E85" s="100"/>
      <c r="F85" s="97"/>
      <c r="G85" s="97"/>
      <c r="H85" s="97"/>
      <c r="I85" s="97"/>
    </row>
    <row r="86" spans="1:48" s="30" customFormat="1">
      <c r="A86" s="58" t="s">
        <v>55</v>
      </c>
      <c r="B86" s="28"/>
      <c r="C86" s="122"/>
      <c r="D86" s="122"/>
      <c r="E86" s="100"/>
      <c r="F86" s="97"/>
      <c r="G86" s="97"/>
      <c r="H86" s="97"/>
      <c r="I86" s="97"/>
    </row>
    <row r="87" spans="1:48" s="55" customFormat="1">
      <c r="A87" s="62" t="s">
        <v>207</v>
      </c>
      <c r="B87" s="54">
        <v>320</v>
      </c>
      <c r="C87" s="123">
        <f>C88+C89+C90+C91</f>
        <v>4663.8</v>
      </c>
      <c r="D87" s="123">
        <f>D88+D89+D90+D91</f>
        <v>2119</v>
      </c>
      <c r="E87" s="100">
        <f>E88+E89+E90+E91</f>
        <v>2127</v>
      </c>
      <c r="F87" s="100">
        <f>F88+F89+F90+F91</f>
        <v>583</v>
      </c>
      <c r="G87" s="100">
        <f t="shared" ref="G87:I87" si="9">G88+G89+G90+G91</f>
        <v>514</v>
      </c>
      <c r="H87" s="100">
        <f t="shared" si="9"/>
        <v>514</v>
      </c>
      <c r="I87" s="100">
        <f t="shared" si="9"/>
        <v>516</v>
      </c>
    </row>
    <row r="88" spans="1:48" s="29" customFormat="1" ht="42.75" customHeight="1">
      <c r="A88" s="59" t="s">
        <v>194</v>
      </c>
      <c r="B88" s="7">
        <v>321</v>
      </c>
      <c r="C88" s="122">
        <v>2.9</v>
      </c>
      <c r="D88" s="122">
        <v>75</v>
      </c>
      <c r="E88" s="123">
        <f>E55</f>
        <v>83</v>
      </c>
      <c r="F88" s="98">
        <f>F55</f>
        <v>71</v>
      </c>
      <c r="G88" s="98">
        <f>G55</f>
        <v>4</v>
      </c>
      <c r="H88" s="98">
        <f>H55</f>
        <v>4</v>
      </c>
      <c r="I88" s="98">
        <f>I55</f>
        <v>4</v>
      </c>
    </row>
    <row r="89" spans="1:48" s="29" customFormat="1" ht="29.25" customHeight="1">
      <c r="A89" s="60" t="s">
        <v>43</v>
      </c>
      <c r="B89" s="111"/>
      <c r="C89" s="122">
        <v>3673.1</v>
      </c>
      <c r="D89" s="122">
        <v>1000</v>
      </c>
      <c r="E89" s="100">
        <f t="shared" ref="E89:I90" si="10">E58</f>
        <v>1000</v>
      </c>
      <c r="F89" s="98">
        <f t="shared" si="10"/>
        <v>250</v>
      </c>
      <c r="G89" s="98">
        <f t="shared" si="10"/>
        <v>250</v>
      </c>
      <c r="H89" s="98">
        <f t="shared" si="10"/>
        <v>250</v>
      </c>
      <c r="I89" s="98">
        <f t="shared" si="10"/>
        <v>250</v>
      </c>
    </row>
    <row r="90" spans="1:48" s="32" customFormat="1" ht="41.25" customHeight="1">
      <c r="A90" s="61" t="s">
        <v>178</v>
      </c>
      <c r="B90" s="28">
        <v>322</v>
      </c>
      <c r="C90" s="122">
        <v>959</v>
      </c>
      <c r="D90" s="122">
        <v>1000</v>
      </c>
      <c r="E90" s="100">
        <f t="shared" si="10"/>
        <v>1000</v>
      </c>
      <c r="F90" s="97">
        <f t="shared" si="10"/>
        <v>250</v>
      </c>
      <c r="G90" s="97">
        <f t="shared" si="10"/>
        <v>250</v>
      </c>
      <c r="H90" s="97">
        <f t="shared" si="10"/>
        <v>250</v>
      </c>
      <c r="I90" s="97">
        <f t="shared" si="10"/>
        <v>250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</row>
    <row r="91" spans="1:48" s="32" customFormat="1" ht="23.25" customHeight="1">
      <c r="A91" s="61" t="s">
        <v>56</v>
      </c>
      <c r="B91" s="23">
        <v>323</v>
      </c>
      <c r="C91" s="122">
        <v>28.8</v>
      </c>
      <c r="D91" s="122">
        <v>44</v>
      </c>
      <c r="E91" s="100">
        <f>E56</f>
        <v>44</v>
      </c>
      <c r="F91" s="97">
        <f>F56</f>
        <v>12</v>
      </c>
      <c r="G91" s="97">
        <f>G56</f>
        <v>10</v>
      </c>
      <c r="H91" s="97">
        <f>H56</f>
        <v>10</v>
      </c>
      <c r="I91" s="97">
        <f>I56</f>
        <v>12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</row>
    <row r="92" spans="1:48" s="55" customFormat="1" ht="23.25" customHeight="1">
      <c r="A92" s="62" t="s">
        <v>57</v>
      </c>
      <c r="B92" s="54">
        <v>330</v>
      </c>
      <c r="C92" s="123">
        <f>C64+C76+C81+C86+C87+0.1</f>
        <v>20924.7</v>
      </c>
      <c r="D92" s="123">
        <f t="shared" ref="D92:I92" si="11">D64+D76+D81+D86+D87</f>
        <v>20987</v>
      </c>
      <c r="E92" s="123">
        <f t="shared" si="11"/>
        <v>25617.8</v>
      </c>
      <c r="F92" s="123">
        <f t="shared" si="11"/>
        <v>7619.8</v>
      </c>
      <c r="G92" s="123">
        <f t="shared" si="11"/>
        <v>6187</v>
      </c>
      <c r="H92" s="123">
        <f t="shared" si="11"/>
        <v>5757</v>
      </c>
      <c r="I92" s="123">
        <f t="shared" si="11"/>
        <v>6054</v>
      </c>
    </row>
    <row r="93" spans="1:48" s="55" customFormat="1" ht="28.5" customHeight="1">
      <c r="A93" s="57" t="s">
        <v>58</v>
      </c>
      <c r="B93" s="49"/>
      <c r="C93" s="125"/>
      <c r="D93" s="125"/>
      <c r="E93" s="103"/>
      <c r="F93" s="103"/>
      <c r="G93" s="103"/>
      <c r="H93" s="103"/>
      <c r="I93" s="104"/>
    </row>
    <row r="94" spans="1:48" s="29" customFormat="1">
      <c r="A94" s="59" t="s">
        <v>59</v>
      </c>
      <c r="B94" s="7">
        <v>400</v>
      </c>
      <c r="C94" s="122"/>
      <c r="D94" s="122"/>
      <c r="E94" s="100"/>
      <c r="F94" s="98"/>
      <c r="G94" s="98"/>
      <c r="H94" s="98"/>
      <c r="I94" s="98"/>
    </row>
    <row r="95" spans="1:48" s="29" customFormat="1">
      <c r="A95" s="59" t="s">
        <v>60</v>
      </c>
      <c r="B95" s="7">
        <v>410</v>
      </c>
      <c r="C95" s="122"/>
      <c r="D95" s="122"/>
      <c r="E95" s="100"/>
      <c r="F95" s="98"/>
      <c r="G95" s="98"/>
      <c r="H95" s="98"/>
      <c r="I95" s="98"/>
    </row>
    <row r="96" spans="1:48" s="29" customFormat="1">
      <c r="A96" s="59" t="s">
        <v>61</v>
      </c>
      <c r="B96" s="7">
        <v>420</v>
      </c>
      <c r="C96" s="122"/>
      <c r="D96" s="122"/>
      <c r="E96" s="100"/>
      <c r="F96" s="98"/>
      <c r="G96" s="98"/>
      <c r="H96" s="98"/>
      <c r="I96" s="98"/>
    </row>
    <row r="97" spans="1:9" s="29" customFormat="1">
      <c r="A97" s="59" t="s">
        <v>55</v>
      </c>
      <c r="B97" s="7">
        <v>430</v>
      </c>
      <c r="C97" s="122"/>
      <c r="D97" s="122"/>
      <c r="E97" s="100"/>
      <c r="F97" s="98"/>
      <c r="G97" s="98"/>
      <c r="H97" s="98"/>
      <c r="I97" s="98"/>
    </row>
    <row r="98" spans="1:9" s="29" customFormat="1">
      <c r="A98" s="59" t="s">
        <v>62</v>
      </c>
      <c r="B98" s="7">
        <v>440</v>
      </c>
      <c r="C98" s="122"/>
      <c r="D98" s="122"/>
      <c r="E98" s="100"/>
      <c r="F98" s="98"/>
      <c r="G98" s="98"/>
      <c r="H98" s="98"/>
      <c r="I98" s="98"/>
    </row>
    <row r="99" spans="1:9" s="55" customFormat="1">
      <c r="A99" s="62" t="s">
        <v>63</v>
      </c>
      <c r="B99" s="54">
        <v>450</v>
      </c>
      <c r="C99" s="123"/>
      <c r="D99" s="123"/>
      <c r="E99" s="100"/>
      <c r="F99" s="100"/>
      <c r="G99" s="100"/>
      <c r="H99" s="100"/>
      <c r="I99" s="100"/>
    </row>
    <row r="100" spans="1:9" s="55" customFormat="1" ht="31.5" customHeight="1">
      <c r="A100" s="57" t="s">
        <v>64</v>
      </c>
      <c r="B100" s="49"/>
      <c r="C100" s="125"/>
      <c r="D100" s="125"/>
      <c r="E100" s="103"/>
      <c r="F100" s="103"/>
      <c r="G100" s="103"/>
      <c r="H100" s="103"/>
      <c r="I100" s="104"/>
    </row>
    <row r="101" spans="1:9" s="29" customFormat="1">
      <c r="A101" s="59" t="s">
        <v>65</v>
      </c>
      <c r="B101" s="7">
        <v>500</v>
      </c>
      <c r="C101" s="123"/>
      <c r="D101" s="123"/>
      <c r="E101" s="100"/>
      <c r="F101" s="100"/>
      <c r="G101" s="100"/>
      <c r="H101" s="100"/>
      <c r="I101" s="100"/>
    </row>
    <row r="102" spans="1:9" s="29" customFormat="1" ht="40.5">
      <c r="A102" s="59" t="s">
        <v>66</v>
      </c>
      <c r="B102" s="34">
        <v>501</v>
      </c>
      <c r="C102" s="122"/>
      <c r="D102" s="122"/>
      <c r="E102" s="100"/>
      <c r="F102" s="98"/>
      <c r="G102" s="98"/>
      <c r="H102" s="98"/>
      <c r="I102" s="98"/>
    </row>
    <row r="103" spans="1:9" s="55" customFormat="1" ht="23.25" customHeight="1">
      <c r="A103" s="62" t="s">
        <v>67</v>
      </c>
      <c r="B103" s="56">
        <v>510</v>
      </c>
      <c r="C103" s="123">
        <f>C105</f>
        <v>32.700000000000003</v>
      </c>
      <c r="D103" s="123">
        <f t="shared" ref="D103:I103" si="12">D105</f>
        <v>60</v>
      </c>
      <c r="E103" s="123">
        <f t="shared" si="12"/>
        <v>155</v>
      </c>
      <c r="F103" s="123">
        <f t="shared" si="12"/>
        <v>50</v>
      </c>
      <c r="G103" s="123">
        <f t="shared" si="12"/>
        <v>35</v>
      </c>
      <c r="H103" s="123">
        <f t="shared" si="12"/>
        <v>35</v>
      </c>
      <c r="I103" s="123">
        <f t="shared" si="12"/>
        <v>35</v>
      </c>
    </row>
    <row r="104" spans="1:9" s="29" customFormat="1">
      <c r="A104" s="59" t="s">
        <v>68</v>
      </c>
      <c r="B104" s="35">
        <v>511</v>
      </c>
      <c r="C104" s="122"/>
      <c r="D104" s="122"/>
      <c r="E104" s="123"/>
      <c r="F104" s="122"/>
      <c r="G104" s="122"/>
      <c r="H104" s="122"/>
      <c r="I104" s="122"/>
    </row>
    <row r="105" spans="1:9" s="29" customFormat="1" ht="40.5">
      <c r="A105" s="59" t="s">
        <v>175</v>
      </c>
      <c r="B105" s="36">
        <v>512</v>
      </c>
      <c r="C105" s="122">
        <f>C75</f>
        <v>32.700000000000003</v>
      </c>
      <c r="D105" s="122">
        <v>60</v>
      </c>
      <c r="E105" s="122">
        <f>E75</f>
        <v>155</v>
      </c>
      <c r="F105" s="122">
        <f t="shared" ref="F105:I105" si="13">F75</f>
        <v>50</v>
      </c>
      <c r="G105" s="122">
        <f t="shared" si="13"/>
        <v>35</v>
      </c>
      <c r="H105" s="122">
        <f t="shared" si="13"/>
        <v>35</v>
      </c>
      <c r="I105" s="122">
        <f t="shared" si="13"/>
        <v>35</v>
      </c>
    </row>
    <row r="106" spans="1:9" s="29" customFormat="1">
      <c r="A106" s="59" t="s">
        <v>69</v>
      </c>
      <c r="B106" s="35">
        <v>513</v>
      </c>
      <c r="C106" s="122"/>
      <c r="D106" s="98"/>
      <c r="E106" s="100"/>
      <c r="F106" s="98"/>
      <c r="G106" s="98"/>
      <c r="H106" s="98"/>
      <c r="I106" s="98"/>
    </row>
    <row r="107" spans="1:9" s="29" customFormat="1">
      <c r="A107" s="59" t="s">
        <v>70</v>
      </c>
      <c r="B107" s="36">
        <v>514</v>
      </c>
      <c r="C107" s="122"/>
      <c r="D107" s="98"/>
      <c r="E107" s="100"/>
      <c r="F107" s="98"/>
      <c r="G107" s="98"/>
      <c r="H107" s="98"/>
      <c r="I107" s="98"/>
    </row>
    <row r="108" spans="1:9" s="29" customFormat="1" ht="40.5">
      <c r="A108" s="59" t="s">
        <v>71</v>
      </c>
      <c r="B108" s="35">
        <v>515</v>
      </c>
      <c r="C108" s="122"/>
      <c r="D108" s="98"/>
      <c r="E108" s="100"/>
      <c r="F108" s="98"/>
      <c r="G108" s="98"/>
      <c r="H108" s="98"/>
      <c r="I108" s="98"/>
    </row>
    <row r="109" spans="1:9" s="29" customFormat="1">
      <c r="A109" s="59" t="s">
        <v>72</v>
      </c>
      <c r="B109" s="37">
        <v>516</v>
      </c>
      <c r="C109" s="122"/>
      <c r="D109" s="98"/>
      <c r="E109" s="100"/>
      <c r="F109" s="98"/>
      <c r="G109" s="98"/>
      <c r="H109" s="98"/>
      <c r="I109" s="98"/>
    </row>
    <row r="110" spans="1:9" s="29" customFormat="1" ht="27.75" customHeight="1">
      <c r="A110" s="57" t="s">
        <v>73</v>
      </c>
      <c r="B110" s="49"/>
      <c r="C110" s="125"/>
      <c r="D110" s="103"/>
      <c r="E110" s="103"/>
      <c r="F110" s="103"/>
      <c r="G110" s="103"/>
      <c r="H110" s="103"/>
      <c r="I110" s="104"/>
    </row>
    <row r="111" spans="1:9" s="29" customFormat="1">
      <c r="A111" s="59" t="s">
        <v>74</v>
      </c>
      <c r="B111" s="38">
        <v>600</v>
      </c>
      <c r="C111" s="123"/>
      <c r="D111" s="100"/>
      <c r="E111" s="100"/>
      <c r="F111" s="100"/>
      <c r="G111" s="100"/>
      <c r="H111" s="100"/>
      <c r="I111" s="100"/>
    </row>
    <row r="112" spans="1:9" s="29" customFormat="1">
      <c r="A112" s="64" t="s">
        <v>75</v>
      </c>
      <c r="B112" s="37">
        <v>601</v>
      </c>
      <c r="C112" s="122"/>
      <c r="D112" s="98"/>
      <c r="E112" s="100"/>
      <c r="F112" s="98"/>
      <c r="G112" s="98"/>
      <c r="H112" s="98"/>
      <c r="I112" s="98"/>
    </row>
    <row r="113" spans="1:11" s="29" customFormat="1">
      <c r="A113" s="64" t="s">
        <v>76</v>
      </c>
      <c r="B113" s="37">
        <v>602</v>
      </c>
      <c r="C113" s="122"/>
      <c r="D113" s="98"/>
      <c r="E113" s="100"/>
      <c r="F113" s="98"/>
      <c r="G113" s="98"/>
      <c r="H113" s="98"/>
      <c r="I113" s="98"/>
    </row>
    <row r="114" spans="1:11" s="29" customFormat="1">
      <c r="A114" s="64" t="s">
        <v>77</v>
      </c>
      <c r="B114" s="37">
        <v>603</v>
      </c>
      <c r="C114" s="122"/>
      <c r="D114" s="98"/>
      <c r="E114" s="100"/>
      <c r="F114" s="98"/>
      <c r="G114" s="98"/>
      <c r="H114" s="98"/>
      <c r="I114" s="98"/>
    </row>
    <row r="115" spans="1:11" s="29" customFormat="1">
      <c r="A115" s="59" t="s">
        <v>78</v>
      </c>
      <c r="B115" s="38">
        <v>610</v>
      </c>
      <c r="C115" s="122"/>
      <c r="D115" s="98"/>
      <c r="E115" s="100"/>
      <c r="F115" s="98"/>
      <c r="G115" s="98"/>
      <c r="H115" s="98"/>
      <c r="I115" s="98"/>
    </row>
    <row r="116" spans="1:11" s="29" customFormat="1">
      <c r="A116" s="59" t="s">
        <v>79</v>
      </c>
      <c r="B116" s="38">
        <v>620</v>
      </c>
      <c r="C116" s="123"/>
      <c r="D116" s="100"/>
      <c r="E116" s="100"/>
      <c r="F116" s="100"/>
      <c r="G116" s="100"/>
      <c r="H116" s="100"/>
      <c r="I116" s="100"/>
    </row>
    <row r="117" spans="1:11" s="29" customFormat="1">
      <c r="A117" s="64" t="s">
        <v>75</v>
      </c>
      <c r="B117" s="37">
        <v>621</v>
      </c>
      <c r="C117" s="122"/>
      <c r="D117" s="98"/>
      <c r="E117" s="100"/>
      <c r="F117" s="98"/>
      <c r="G117" s="98"/>
      <c r="H117" s="98"/>
      <c r="I117" s="98"/>
    </row>
    <row r="118" spans="1:11" s="29" customFormat="1">
      <c r="A118" s="64" t="s">
        <v>76</v>
      </c>
      <c r="B118" s="37">
        <v>622</v>
      </c>
      <c r="C118" s="122"/>
      <c r="D118" s="98"/>
      <c r="E118" s="100"/>
      <c r="F118" s="98"/>
      <c r="G118" s="98"/>
      <c r="H118" s="98"/>
      <c r="I118" s="98"/>
    </row>
    <row r="119" spans="1:11" s="29" customFormat="1">
      <c r="A119" s="64" t="s">
        <v>77</v>
      </c>
      <c r="B119" s="37">
        <v>623</v>
      </c>
      <c r="C119" s="122"/>
      <c r="D119" s="98"/>
      <c r="E119" s="100"/>
      <c r="F119" s="98"/>
      <c r="G119" s="98"/>
      <c r="H119" s="98"/>
      <c r="I119" s="98"/>
    </row>
    <row r="120" spans="1:11" s="29" customFormat="1">
      <c r="A120" s="59" t="s">
        <v>80</v>
      </c>
      <c r="B120" s="38">
        <v>630</v>
      </c>
      <c r="C120" s="122"/>
      <c r="D120" s="98"/>
      <c r="E120" s="100"/>
      <c r="F120" s="98"/>
      <c r="G120" s="98"/>
      <c r="H120" s="98"/>
      <c r="I120" s="98"/>
    </row>
    <row r="121" spans="1:11" ht="26.25" customHeight="1">
      <c r="A121" s="62" t="s">
        <v>81</v>
      </c>
      <c r="B121" s="39">
        <v>700</v>
      </c>
      <c r="C121" s="123">
        <f t="shared" ref="C121:I121" si="14">C63</f>
        <v>25128.699999999997</v>
      </c>
      <c r="D121" s="123">
        <f t="shared" si="14"/>
        <v>20987</v>
      </c>
      <c r="E121" s="123">
        <f t="shared" si="14"/>
        <v>25617.8</v>
      </c>
      <c r="F121" s="123">
        <f t="shared" si="14"/>
        <v>7217</v>
      </c>
      <c r="G121" s="123">
        <f t="shared" si="14"/>
        <v>6074.8</v>
      </c>
      <c r="H121" s="123">
        <f t="shared" si="14"/>
        <v>6040</v>
      </c>
      <c r="I121" s="123">
        <f t="shared" si="14"/>
        <v>6286</v>
      </c>
    </row>
    <row r="122" spans="1:11" ht="22.5" customHeight="1">
      <c r="A122" s="62" t="s">
        <v>82</v>
      </c>
      <c r="B122" s="39">
        <v>800</v>
      </c>
      <c r="C122" s="123">
        <f>C92</f>
        <v>20924.7</v>
      </c>
      <c r="D122" s="123">
        <f>D92</f>
        <v>20987</v>
      </c>
      <c r="E122" s="123">
        <f t="shared" ref="E122:I122" si="15">E92</f>
        <v>25617.8</v>
      </c>
      <c r="F122" s="123">
        <f t="shared" si="15"/>
        <v>7619.8</v>
      </c>
      <c r="G122" s="123">
        <f t="shared" si="15"/>
        <v>6187</v>
      </c>
      <c r="H122" s="123">
        <f t="shared" si="15"/>
        <v>5757</v>
      </c>
      <c r="I122" s="123">
        <f t="shared" si="15"/>
        <v>6054</v>
      </c>
      <c r="J122" s="40"/>
      <c r="K122" s="137"/>
    </row>
    <row r="123" spans="1:11">
      <c r="A123" s="59" t="s">
        <v>83</v>
      </c>
      <c r="B123" s="26">
        <v>850</v>
      </c>
      <c r="C123" s="122"/>
      <c r="D123" s="122"/>
      <c r="E123" s="123"/>
      <c r="F123" s="122"/>
      <c r="G123" s="122"/>
      <c r="H123" s="122"/>
      <c r="I123" s="122"/>
    </row>
    <row r="124" spans="1:11" s="22" customFormat="1" ht="30" customHeight="1">
      <c r="A124" s="62" t="s">
        <v>84</v>
      </c>
      <c r="B124" s="50"/>
      <c r="C124" s="123"/>
      <c r="D124" s="123"/>
      <c r="E124" s="123"/>
      <c r="F124" s="123"/>
      <c r="G124" s="123"/>
      <c r="H124" s="123"/>
      <c r="I124" s="123"/>
    </row>
    <row r="125" spans="1:11">
      <c r="A125" s="59" t="s">
        <v>85</v>
      </c>
      <c r="B125" s="26">
        <v>900</v>
      </c>
      <c r="C125" s="122">
        <v>70.5</v>
      </c>
      <c r="D125" s="122">
        <v>72.5</v>
      </c>
      <c r="E125" s="123">
        <v>70.5</v>
      </c>
      <c r="F125" s="122">
        <v>70.5</v>
      </c>
      <c r="G125" s="122">
        <v>70.5</v>
      </c>
      <c r="H125" s="122">
        <v>70.5</v>
      </c>
      <c r="I125" s="122">
        <v>70.5</v>
      </c>
    </row>
    <row r="126" spans="1:11" s="41" customFormat="1">
      <c r="A126" s="58" t="s">
        <v>86</v>
      </c>
      <c r="B126" s="23">
        <v>910</v>
      </c>
      <c r="C126" s="122">
        <v>6386.8</v>
      </c>
      <c r="D126" s="122">
        <v>4165</v>
      </c>
      <c r="E126" s="123">
        <v>4786.8</v>
      </c>
      <c r="F126" s="122">
        <v>5986.8</v>
      </c>
      <c r="G126" s="122">
        <v>5586.8</v>
      </c>
      <c r="H126" s="122">
        <v>5186.8</v>
      </c>
      <c r="I126" s="122">
        <v>4786.8</v>
      </c>
    </row>
    <row r="127" spans="1:11">
      <c r="A127" s="59" t="s">
        <v>87</v>
      </c>
      <c r="B127" s="26">
        <v>920</v>
      </c>
      <c r="C127" s="122"/>
      <c r="D127" s="122"/>
      <c r="E127" s="123"/>
      <c r="F127" s="122"/>
      <c r="G127" s="122"/>
      <c r="H127" s="122"/>
      <c r="I127" s="122"/>
    </row>
    <row r="128" spans="1:11">
      <c r="A128" s="59" t="s">
        <v>88</v>
      </c>
      <c r="B128" s="26">
        <v>930</v>
      </c>
      <c r="C128" s="122"/>
      <c r="D128" s="122"/>
      <c r="E128" s="123"/>
      <c r="F128" s="122"/>
      <c r="G128" s="122"/>
      <c r="H128" s="122"/>
      <c r="I128" s="122"/>
    </row>
    <row r="129" spans="1:9">
      <c r="A129" s="59" t="s">
        <v>89</v>
      </c>
      <c r="B129" s="26">
        <v>940</v>
      </c>
      <c r="C129" s="122"/>
      <c r="D129" s="122"/>
      <c r="E129" s="123"/>
      <c r="F129" s="122"/>
      <c r="G129" s="122"/>
      <c r="H129" s="122"/>
      <c r="I129" s="122"/>
    </row>
    <row r="130" spans="1:9">
      <c r="A130" s="59" t="s">
        <v>90</v>
      </c>
      <c r="B130" s="26">
        <v>950</v>
      </c>
      <c r="C130" s="122"/>
      <c r="D130" s="122"/>
      <c r="E130" s="123"/>
      <c r="F130" s="122"/>
      <c r="G130" s="122"/>
      <c r="H130" s="122"/>
      <c r="I130" s="122"/>
    </row>
    <row r="131" spans="1:9">
      <c r="A131" s="42"/>
      <c r="B131" s="43"/>
      <c r="C131" s="44"/>
      <c r="D131" s="44"/>
      <c r="E131" s="44"/>
      <c r="F131" s="44"/>
      <c r="G131" s="44"/>
      <c r="H131" s="44"/>
      <c r="I131" s="44"/>
    </row>
    <row r="132" spans="1:9">
      <c r="A132" s="42"/>
      <c r="C132" s="45"/>
      <c r="D132" s="46"/>
      <c r="E132" s="46"/>
      <c r="F132" s="46"/>
      <c r="G132" s="46"/>
      <c r="H132" s="46"/>
      <c r="I132" s="46"/>
    </row>
    <row r="133" spans="1:9">
      <c r="A133" s="42" t="s">
        <v>161</v>
      </c>
      <c r="B133" s="43"/>
      <c r="C133" s="160" t="s">
        <v>91</v>
      </c>
      <c r="D133" s="160"/>
      <c r="E133" s="160"/>
      <c r="F133" s="47"/>
      <c r="G133" s="162" t="s">
        <v>186</v>
      </c>
      <c r="H133" s="162"/>
      <c r="I133" s="162"/>
    </row>
    <row r="134" spans="1:9" s="29" customFormat="1">
      <c r="A134" s="17"/>
      <c r="B134" s="1"/>
      <c r="C134" s="159" t="s">
        <v>203</v>
      </c>
      <c r="D134" s="159"/>
      <c r="E134" s="159"/>
      <c r="F134" s="17"/>
      <c r="G134" s="161" t="s">
        <v>92</v>
      </c>
      <c r="H134" s="161"/>
      <c r="I134" s="161"/>
    </row>
    <row r="135" spans="1:9" s="29" customFormat="1">
      <c r="A135" s="17"/>
      <c r="B135" s="1"/>
      <c r="C135" s="17"/>
      <c r="D135" s="17"/>
      <c r="E135" s="17"/>
      <c r="F135" s="17"/>
      <c r="G135" s="15"/>
      <c r="H135" s="15"/>
      <c r="I135" s="15"/>
    </row>
    <row r="136" spans="1:9">
      <c r="A136" s="42"/>
      <c r="C136" s="45"/>
      <c r="D136" s="46"/>
      <c r="E136" s="46"/>
      <c r="F136" s="46"/>
      <c r="G136" s="46"/>
      <c r="H136" s="46"/>
      <c r="I136" s="46"/>
    </row>
    <row r="137" spans="1:9">
      <c r="A137" s="42" t="s">
        <v>93</v>
      </c>
      <c r="B137" s="43"/>
      <c r="C137" s="160" t="s">
        <v>91</v>
      </c>
      <c r="D137" s="160"/>
      <c r="E137" s="160"/>
      <c r="F137" s="47"/>
      <c r="G137" s="162" t="s">
        <v>187</v>
      </c>
      <c r="H137" s="162"/>
      <c r="I137" s="162"/>
    </row>
    <row r="138" spans="1:9">
      <c r="A138" s="17"/>
      <c r="B138" s="1"/>
      <c r="C138" s="159" t="s">
        <v>203</v>
      </c>
      <c r="D138" s="159"/>
      <c r="E138" s="159"/>
      <c r="F138" s="17"/>
      <c r="G138" s="161" t="s">
        <v>92</v>
      </c>
      <c r="H138" s="161"/>
      <c r="I138" s="161"/>
    </row>
    <row r="139" spans="1:9">
      <c r="A139" s="42"/>
      <c r="C139" s="45"/>
      <c r="D139" s="46"/>
      <c r="E139" s="46"/>
      <c r="F139" s="46"/>
      <c r="G139" s="46"/>
      <c r="H139" s="46"/>
      <c r="I139" s="46"/>
    </row>
    <row r="140" spans="1:9">
      <c r="A140" s="42"/>
      <c r="C140" s="45"/>
      <c r="D140" s="46"/>
      <c r="E140" s="46"/>
      <c r="F140" s="46"/>
      <c r="G140" s="46"/>
      <c r="H140" s="160" t="s">
        <v>156</v>
      </c>
      <c r="I140" s="160"/>
    </row>
    <row r="141" spans="1:9" ht="20.25" customHeight="1">
      <c r="A141" s="42" t="s">
        <v>155</v>
      </c>
      <c r="C141" s="160"/>
      <c r="D141" s="160"/>
      <c r="E141" s="160"/>
      <c r="F141" s="46"/>
      <c r="G141" s="46"/>
      <c r="H141" s="160" t="s">
        <v>201</v>
      </c>
      <c r="I141" s="160"/>
    </row>
    <row r="142" spans="1:9">
      <c r="A142" s="42"/>
      <c r="C142" s="159"/>
      <c r="D142" s="159"/>
      <c r="E142" s="159"/>
      <c r="F142" s="46"/>
      <c r="G142" s="46"/>
      <c r="H142" s="46"/>
      <c r="I142" s="46"/>
    </row>
    <row r="143" spans="1:9">
      <c r="A143" s="42"/>
      <c r="C143" s="45"/>
      <c r="D143" s="46"/>
      <c r="E143" s="46"/>
      <c r="F143" s="46"/>
      <c r="G143" s="46"/>
      <c r="H143" s="46"/>
      <c r="I143" s="46"/>
    </row>
    <row r="144" spans="1:9">
      <c r="A144" s="42"/>
      <c r="C144" s="45"/>
      <c r="D144" s="46"/>
      <c r="E144" s="46"/>
      <c r="F144" s="46"/>
      <c r="G144" s="46"/>
      <c r="H144" s="46"/>
      <c r="I144" s="46"/>
    </row>
    <row r="145" spans="1:9">
      <c r="A145" s="42"/>
      <c r="C145" s="45"/>
      <c r="D145" s="46"/>
      <c r="E145" s="46"/>
      <c r="F145" s="46"/>
      <c r="G145" s="46"/>
      <c r="H145" s="46"/>
      <c r="I145" s="46"/>
    </row>
    <row r="146" spans="1:9">
      <c r="A146" s="42"/>
      <c r="C146" s="45"/>
      <c r="D146" s="46"/>
      <c r="E146" s="46"/>
      <c r="F146" s="46"/>
      <c r="G146" s="46"/>
      <c r="H146" s="46"/>
      <c r="I146" s="46"/>
    </row>
    <row r="147" spans="1:9">
      <c r="A147" s="42"/>
      <c r="C147" s="45"/>
      <c r="D147" s="46"/>
      <c r="E147" s="46"/>
      <c r="F147" s="46"/>
      <c r="G147" s="46"/>
      <c r="H147" s="46"/>
      <c r="I147" s="46"/>
    </row>
    <row r="148" spans="1:9">
      <c r="A148" s="42"/>
      <c r="C148" s="45"/>
      <c r="D148" s="46"/>
      <c r="E148" s="46"/>
      <c r="F148" s="46"/>
      <c r="G148" s="46"/>
      <c r="H148" s="46"/>
      <c r="I148" s="46"/>
    </row>
    <row r="149" spans="1:9">
      <c r="A149" s="42"/>
      <c r="C149" s="45"/>
      <c r="D149" s="46"/>
      <c r="E149" s="46"/>
      <c r="F149" s="46"/>
      <c r="G149" s="46"/>
      <c r="H149" s="46"/>
      <c r="I149" s="46"/>
    </row>
    <row r="150" spans="1:9">
      <c r="A150" s="42"/>
      <c r="C150" s="45"/>
      <c r="D150" s="46"/>
      <c r="E150" s="46"/>
      <c r="F150" s="46"/>
      <c r="G150" s="46"/>
      <c r="H150" s="46"/>
      <c r="I150" s="46"/>
    </row>
    <row r="151" spans="1:9">
      <c r="A151" s="42"/>
      <c r="C151" s="45"/>
      <c r="D151" s="46"/>
      <c r="E151" s="46"/>
      <c r="F151" s="46"/>
      <c r="G151" s="46"/>
      <c r="H151" s="46"/>
      <c r="I151" s="46"/>
    </row>
    <row r="152" spans="1:9">
      <c r="A152" s="42"/>
      <c r="C152" s="45"/>
      <c r="D152" s="46"/>
      <c r="E152" s="46"/>
      <c r="F152" s="46"/>
      <c r="G152" s="46"/>
      <c r="H152" s="46"/>
      <c r="I152" s="46"/>
    </row>
    <row r="153" spans="1:9">
      <c r="A153" s="42"/>
      <c r="C153" s="45"/>
      <c r="D153" s="46"/>
      <c r="E153" s="46"/>
      <c r="F153" s="46"/>
      <c r="G153" s="46"/>
      <c r="H153" s="46"/>
      <c r="I153" s="46"/>
    </row>
    <row r="154" spans="1:9">
      <c r="A154" s="42"/>
      <c r="C154" s="45"/>
      <c r="D154" s="46"/>
      <c r="E154" s="46"/>
      <c r="F154" s="46"/>
      <c r="G154" s="46"/>
      <c r="H154" s="46"/>
      <c r="I154" s="46"/>
    </row>
    <row r="155" spans="1:9">
      <c r="A155" s="42"/>
      <c r="C155" s="45"/>
      <c r="D155" s="46"/>
      <c r="E155" s="46"/>
      <c r="F155" s="46"/>
      <c r="G155" s="46"/>
      <c r="H155" s="46"/>
      <c r="I155" s="46"/>
    </row>
    <row r="156" spans="1:9">
      <c r="A156" s="42"/>
      <c r="C156" s="45"/>
      <c r="D156" s="46"/>
      <c r="E156" s="46"/>
      <c r="F156" s="46"/>
      <c r="G156" s="46"/>
      <c r="H156" s="46"/>
      <c r="I156" s="46"/>
    </row>
    <row r="157" spans="1:9">
      <c r="A157" s="42"/>
      <c r="C157" s="45"/>
      <c r="D157" s="46"/>
      <c r="E157" s="46"/>
      <c r="F157" s="46"/>
      <c r="G157" s="46"/>
      <c r="H157" s="46"/>
      <c r="I157" s="46"/>
    </row>
    <row r="158" spans="1:9">
      <c r="A158" s="42"/>
      <c r="C158" s="45"/>
      <c r="D158" s="46"/>
      <c r="E158" s="46"/>
      <c r="F158" s="46"/>
      <c r="G158" s="46"/>
      <c r="H158" s="46"/>
      <c r="I158" s="46"/>
    </row>
    <row r="159" spans="1:9">
      <c r="A159" s="42"/>
      <c r="C159" s="45"/>
      <c r="D159" s="46"/>
      <c r="E159" s="46"/>
      <c r="F159" s="46"/>
      <c r="G159" s="46"/>
      <c r="H159" s="46"/>
      <c r="I159" s="46"/>
    </row>
    <row r="160" spans="1:9">
      <c r="A160" s="42"/>
      <c r="C160" s="45"/>
      <c r="D160" s="46"/>
      <c r="E160" s="46"/>
      <c r="F160" s="46"/>
      <c r="G160" s="46"/>
      <c r="H160" s="46"/>
      <c r="I160" s="46"/>
    </row>
    <row r="161" spans="1:9">
      <c r="A161" s="42"/>
      <c r="C161" s="45"/>
      <c r="D161" s="46"/>
      <c r="E161" s="46"/>
      <c r="F161" s="46"/>
      <c r="G161" s="46"/>
      <c r="H161" s="46"/>
      <c r="I161" s="46"/>
    </row>
    <row r="162" spans="1:9">
      <c r="A162" s="42"/>
      <c r="C162" s="45"/>
      <c r="D162" s="46"/>
      <c r="E162" s="46"/>
      <c r="F162" s="46"/>
      <c r="G162" s="46"/>
      <c r="H162" s="46"/>
      <c r="I162" s="46"/>
    </row>
    <row r="163" spans="1:9">
      <c r="A163" s="42"/>
      <c r="C163" s="45"/>
      <c r="D163" s="46"/>
      <c r="E163" s="46"/>
      <c r="F163" s="46"/>
      <c r="G163" s="46"/>
      <c r="H163" s="46"/>
      <c r="I163" s="46"/>
    </row>
    <row r="164" spans="1:9">
      <c r="A164" s="42"/>
      <c r="C164" s="45"/>
      <c r="D164" s="46"/>
      <c r="E164" s="46"/>
      <c r="F164" s="46"/>
      <c r="G164" s="46"/>
      <c r="H164" s="46"/>
      <c r="I164" s="46"/>
    </row>
    <row r="165" spans="1:9">
      <c r="A165" s="42"/>
      <c r="C165" s="45"/>
      <c r="D165" s="46"/>
      <c r="E165" s="46"/>
      <c r="F165" s="46"/>
      <c r="G165" s="46"/>
      <c r="H165" s="46"/>
      <c r="I165" s="46"/>
    </row>
    <row r="166" spans="1:9">
      <c r="A166" s="42"/>
      <c r="C166" s="45"/>
      <c r="D166" s="46"/>
      <c r="E166" s="46"/>
      <c r="F166" s="46"/>
      <c r="G166" s="46"/>
      <c r="H166" s="46"/>
      <c r="I166" s="46"/>
    </row>
    <row r="167" spans="1:9">
      <c r="A167" s="42"/>
      <c r="C167" s="45"/>
      <c r="D167" s="46"/>
      <c r="E167" s="46"/>
      <c r="F167" s="46"/>
      <c r="G167" s="46"/>
      <c r="H167" s="46"/>
      <c r="I167" s="46"/>
    </row>
    <row r="168" spans="1:9">
      <c r="A168" s="42"/>
      <c r="C168" s="45"/>
      <c r="D168" s="46"/>
      <c r="E168" s="46"/>
      <c r="F168" s="46"/>
      <c r="G168" s="46"/>
      <c r="H168" s="46"/>
      <c r="I168" s="46"/>
    </row>
    <row r="169" spans="1:9">
      <c r="A169" s="42"/>
      <c r="C169" s="45"/>
      <c r="D169" s="46"/>
      <c r="E169" s="46"/>
      <c r="F169" s="46"/>
      <c r="G169" s="46"/>
      <c r="H169" s="46"/>
      <c r="I169" s="46"/>
    </row>
    <row r="170" spans="1:9">
      <c r="A170" s="42"/>
      <c r="C170" s="45"/>
      <c r="D170" s="46"/>
      <c r="E170" s="46"/>
      <c r="F170" s="46"/>
      <c r="G170" s="46"/>
      <c r="H170" s="46"/>
      <c r="I170" s="46"/>
    </row>
    <row r="171" spans="1:9">
      <c r="A171" s="42"/>
      <c r="C171" s="45"/>
      <c r="D171" s="46"/>
      <c r="E171" s="46"/>
      <c r="F171" s="46"/>
      <c r="G171" s="46"/>
      <c r="H171" s="46"/>
      <c r="I171" s="46"/>
    </row>
    <row r="172" spans="1:9">
      <c r="A172" s="42"/>
      <c r="C172" s="45"/>
      <c r="D172" s="46"/>
      <c r="E172" s="46"/>
      <c r="F172" s="46"/>
      <c r="G172" s="46"/>
      <c r="H172" s="46"/>
      <c r="I172" s="46"/>
    </row>
    <row r="173" spans="1:9">
      <c r="A173" s="42"/>
      <c r="C173" s="45"/>
      <c r="D173" s="46"/>
      <c r="E173" s="46"/>
      <c r="F173" s="46"/>
      <c r="G173" s="46"/>
      <c r="H173" s="46"/>
      <c r="I173" s="46"/>
    </row>
    <row r="174" spans="1:9">
      <c r="A174" s="42"/>
      <c r="C174" s="45"/>
      <c r="D174" s="46"/>
      <c r="E174" s="46"/>
      <c r="F174" s="46"/>
      <c r="G174" s="46"/>
      <c r="H174" s="46"/>
      <c r="I174" s="46"/>
    </row>
    <row r="175" spans="1:9">
      <c r="A175" s="42"/>
      <c r="C175" s="45"/>
      <c r="D175" s="46"/>
      <c r="E175" s="46"/>
      <c r="F175" s="46"/>
      <c r="G175" s="46"/>
      <c r="H175" s="46"/>
      <c r="I175" s="46"/>
    </row>
    <row r="176" spans="1:9">
      <c r="A176" s="65"/>
    </row>
    <row r="177" spans="1:4">
      <c r="A177" s="65"/>
    </row>
    <row r="178" spans="1:4">
      <c r="A178" s="65"/>
    </row>
    <row r="179" spans="1:4">
      <c r="A179" s="65"/>
    </row>
    <row r="180" spans="1:4">
      <c r="A180" s="65"/>
    </row>
    <row r="181" spans="1:4">
      <c r="A181" s="65"/>
    </row>
    <row r="182" spans="1:4">
      <c r="A182" s="65"/>
    </row>
    <row r="183" spans="1:4">
      <c r="A183" s="65"/>
    </row>
    <row r="184" spans="1:4">
      <c r="A184" s="65"/>
    </row>
    <row r="185" spans="1:4">
      <c r="A185" s="65"/>
    </row>
    <row r="186" spans="1:4">
      <c r="A186" s="65"/>
    </row>
    <row r="187" spans="1:4">
      <c r="A187" s="65"/>
      <c r="B187" s="1"/>
      <c r="C187" s="1"/>
      <c r="D187" s="1"/>
    </row>
    <row r="188" spans="1:4">
      <c r="A188" s="65"/>
      <c r="B188" s="1"/>
      <c r="C188" s="1"/>
      <c r="D188" s="1"/>
    </row>
    <row r="189" spans="1:4">
      <c r="A189" s="65"/>
      <c r="B189" s="1"/>
      <c r="C189" s="1"/>
      <c r="D189" s="1"/>
    </row>
    <row r="190" spans="1:4">
      <c r="A190" s="65"/>
      <c r="B190" s="1"/>
      <c r="C190" s="1"/>
      <c r="D190" s="1"/>
    </row>
    <row r="191" spans="1:4">
      <c r="A191" s="65"/>
      <c r="B191" s="1"/>
      <c r="C191" s="1"/>
      <c r="D191" s="1"/>
    </row>
    <row r="192" spans="1:4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  <row r="338" spans="1:4">
      <c r="A338" s="65"/>
      <c r="B338" s="1"/>
      <c r="C338" s="1"/>
      <c r="D338" s="1"/>
    </row>
    <row r="339" spans="1:4">
      <c r="A339" s="65"/>
      <c r="B339" s="1"/>
      <c r="C339" s="1"/>
      <c r="D339" s="1"/>
    </row>
    <row r="340" spans="1:4">
      <c r="A340" s="65"/>
      <c r="B340" s="1"/>
      <c r="C340" s="1"/>
      <c r="D340" s="1"/>
    </row>
    <row r="341" spans="1:4">
      <c r="A341" s="65"/>
      <c r="B341" s="1"/>
      <c r="C341" s="1"/>
      <c r="D341" s="1"/>
    </row>
    <row r="342" spans="1:4">
      <c r="A342" s="65"/>
      <c r="B342" s="1"/>
      <c r="C342" s="1"/>
      <c r="D342" s="1"/>
    </row>
  </sheetData>
  <mergeCells count="36">
    <mergeCell ref="C142:E142"/>
    <mergeCell ref="H141:I141"/>
    <mergeCell ref="C138:E138"/>
    <mergeCell ref="G138:I138"/>
    <mergeCell ref="C133:E133"/>
    <mergeCell ref="G133:I133"/>
    <mergeCell ref="C134:E134"/>
    <mergeCell ref="G134:I134"/>
    <mergeCell ref="C137:E137"/>
    <mergeCell ref="G137:I137"/>
    <mergeCell ref="H140:I140"/>
    <mergeCell ref="C141:E141"/>
    <mergeCell ref="A42:A43"/>
    <mergeCell ref="B33:E33"/>
    <mergeCell ref="F33:H33"/>
    <mergeCell ref="B34:E34"/>
    <mergeCell ref="F34:H34"/>
    <mergeCell ref="B35:G35"/>
    <mergeCell ref="B36:G36"/>
    <mergeCell ref="B37:G37"/>
    <mergeCell ref="A40:I40"/>
    <mergeCell ref="F42:I42"/>
    <mergeCell ref="B42:B43"/>
    <mergeCell ref="C42:C43"/>
    <mergeCell ref="C13:I13"/>
    <mergeCell ref="D42:D43"/>
    <mergeCell ref="E42:E43"/>
    <mergeCell ref="B28:E28"/>
    <mergeCell ref="B30:E30"/>
    <mergeCell ref="B31:G31"/>
    <mergeCell ref="B32:E32"/>
    <mergeCell ref="H22:I22"/>
    <mergeCell ref="B26:E26"/>
    <mergeCell ref="H26:I26"/>
    <mergeCell ref="B27:G27"/>
    <mergeCell ref="B29:F29"/>
  </mergeCells>
  <phoneticPr fontId="0" type="noConversion"/>
  <pageMargins left="0.78" right="0.31" top="0.27" bottom="0.22" header="0.36" footer="0.31"/>
  <pageSetup paperSize="9" scale="38" fitToHeight="2" orientation="portrait" r:id="rId1"/>
  <rowBreaks count="1" manualBreakCount="1">
    <brk id="7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66" zoomScaleNormal="55" zoomScaleSheetLayoutView="66" workbookViewId="0">
      <selection activeCell="K51" sqref="K51"/>
    </sheetView>
  </sheetViews>
  <sheetFormatPr defaultColWidth="9.140625" defaultRowHeight="20.25"/>
  <cols>
    <col min="1" max="1" width="44.85546875" style="67" customWidth="1"/>
    <col min="2" max="2" width="28.85546875" style="86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>
      <c r="K1" s="226" t="s">
        <v>94</v>
      </c>
      <c r="L1" s="226"/>
    </row>
    <row r="2" spans="1:13" ht="41.25" customHeight="1">
      <c r="K2" s="226" t="s">
        <v>142</v>
      </c>
      <c r="L2" s="226"/>
    </row>
    <row r="3" spans="1:13">
      <c r="A3" s="207" t="s">
        <v>95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>
      <c r="A4" s="207" t="s">
        <v>212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1:13" ht="63.75" customHeight="1">
      <c r="A5" s="208" t="s">
        <v>157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20.100000000000001" customHeight="1">
      <c r="A6" s="210" t="s">
        <v>96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21.95" customHeight="1">
      <c r="A7" s="198" t="s">
        <v>138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</row>
    <row r="8" spans="1:13" ht="3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</row>
    <row r="10" spans="1:13" ht="10.5" hidden="1" customHeight="1">
      <c r="B10" s="67"/>
    </row>
    <row r="11" spans="1:13" s="87" customFormat="1" ht="63.75" customHeight="1">
      <c r="A11" s="179" t="s">
        <v>25</v>
      </c>
      <c r="B11" s="179"/>
      <c r="C11" s="179"/>
      <c r="D11" s="179" t="s">
        <v>27</v>
      </c>
      <c r="E11" s="179"/>
      <c r="F11" s="179" t="s">
        <v>97</v>
      </c>
      <c r="G11" s="179"/>
      <c r="H11" s="179" t="s">
        <v>98</v>
      </c>
      <c r="I11" s="179"/>
      <c r="J11" s="179" t="s">
        <v>99</v>
      </c>
      <c r="K11" s="179"/>
      <c r="L11" s="179" t="s">
        <v>100</v>
      </c>
      <c r="M11" s="179"/>
    </row>
    <row r="12" spans="1:13" s="87" customFormat="1" ht="24.95" customHeight="1">
      <c r="A12" s="179">
        <v>1</v>
      </c>
      <c r="B12" s="179"/>
      <c r="C12" s="179"/>
      <c r="D12" s="179">
        <v>2</v>
      </c>
      <c r="E12" s="179"/>
      <c r="F12" s="179">
        <v>3</v>
      </c>
      <c r="G12" s="179"/>
      <c r="H12" s="179">
        <v>4</v>
      </c>
      <c r="I12" s="179"/>
      <c r="J12" s="179">
        <v>5</v>
      </c>
      <c r="K12" s="179"/>
      <c r="L12" s="179">
        <v>6</v>
      </c>
      <c r="M12" s="179"/>
    </row>
    <row r="13" spans="1:13" s="87" customFormat="1" ht="70.5" customHeight="1">
      <c r="A13" s="174" t="s">
        <v>168</v>
      </c>
      <c r="B13" s="175"/>
      <c r="C13" s="176"/>
      <c r="D13" s="211">
        <f>D14+D15+D16+D17+D18</f>
        <v>54.5</v>
      </c>
      <c r="E13" s="212"/>
      <c r="F13" s="211">
        <f t="shared" ref="F13" si="0">F14+F15+F16+F17+F18</f>
        <v>72.5</v>
      </c>
      <c r="G13" s="212"/>
      <c r="H13" s="211">
        <f t="shared" ref="H13" si="1">H14+H15+H16+H17+H18</f>
        <v>70.5</v>
      </c>
      <c r="I13" s="212"/>
      <c r="J13" s="211">
        <f>H13/F13*100</f>
        <v>97.241379310344826</v>
      </c>
      <c r="K13" s="212"/>
      <c r="L13" s="211">
        <f>H13/D13*100</f>
        <v>129.35779816513761</v>
      </c>
      <c r="M13" s="212"/>
    </row>
    <row r="14" spans="1:13" s="87" customFormat="1" ht="27" customHeight="1">
      <c r="A14" s="202" t="s">
        <v>101</v>
      </c>
      <c r="B14" s="203"/>
      <c r="C14" s="204"/>
      <c r="D14" s="200">
        <v>5</v>
      </c>
      <c r="E14" s="201"/>
      <c r="F14" s="200">
        <v>5</v>
      </c>
      <c r="G14" s="201"/>
      <c r="H14" s="200">
        <v>5</v>
      </c>
      <c r="I14" s="201"/>
      <c r="J14" s="200">
        <f t="shared" ref="J14:J36" si="2">H14/F14*100</f>
        <v>100</v>
      </c>
      <c r="K14" s="201"/>
      <c r="L14" s="200">
        <f t="shared" ref="L14:L36" si="3">H14/D14*100</f>
        <v>100</v>
      </c>
      <c r="M14" s="201"/>
    </row>
    <row r="15" spans="1:13" s="87" customFormat="1" ht="24.95" customHeight="1">
      <c r="A15" s="202" t="s">
        <v>102</v>
      </c>
      <c r="B15" s="203"/>
      <c r="C15" s="204"/>
      <c r="D15" s="200">
        <v>12</v>
      </c>
      <c r="E15" s="201"/>
      <c r="F15" s="200">
        <v>18</v>
      </c>
      <c r="G15" s="201"/>
      <c r="H15" s="200">
        <v>18</v>
      </c>
      <c r="I15" s="201"/>
      <c r="J15" s="200">
        <f t="shared" si="2"/>
        <v>100</v>
      </c>
      <c r="K15" s="201"/>
      <c r="L15" s="200">
        <f t="shared" si="3"/>
        <v>150</v>
      </c>
      <c r="M15" s="201"/>
    </row>
    <row r="16" spans="1:13" s="87" customFormat="1" ht="24.95" customHeight="1">
      <c r="A16" s="202" t="s">
        <v>103</v>
      </c>
      <c r="B16" s="203"/>
      <c r="C16" s="204"/>
      <c r="D16" s="205">
        <v>23.75</v>
      </c>
      <c r="E16" s="206"/>
      <c r="F16" s="200">
        <v>31</v>
      </c>
      <c r="G16" s="201"/>
      <c r="H16" s="200">
        <v>30.5</v>
      </c>
      <c r="I16" s="201"/>
      <c r="J16" s="200">
        <f t="shared" si="2"/>
        <v>98.387096774193552</v>
      </c>
      <c r="K16" s="201"/>
      <c r="L16" s="200">
        <f t="shared" si="3"/>
        <v>128.42105263157896</v>
      </c>
      <c r="M16" s="201"/>
    </row>
    <row r="17" spans="1:18" s="87" customFormat="1" ht="24.95" customHeight="1">
      <c r="A17" s="202" t="s">
        <v>104</v>
      </c>
      <c r="B17" s="203"/>
      <c r="C17" s="204"/>
      <c r="D17" s="205">
        <v>2.25</v>
      </c>
      <c r="E17" s="206"/>
      <c r="F17" s="200">
        <v>2.5</v>
      </c>
      <c r="G17" s="201"/>
      <c r="H17" s="200">
        <v>2.5</v>
      </c>
      <c r="I17" s="201"/>
      <c r="J17" s="200">
        <f t="shared" si="2"/>
        <v>100</v>
      </c>
      <c r="K17" s="201"/>
      <c r="L17" s="200">
        <f t="shared" si="3"/>
        <v>111.11111111111111</v>
      </c>
      <c r="M17" s="201"/>
      <c r="R17" s="88"/>
    </row>
    <row r="18" spans="1:18" s="87" customFormat="1" ht="24.6" customHeight="1">
      <c r="A18" s="202" t="s">
        <v>105</v>
      </c>
      <c r="B18" s="203"/>
      <c r="C18" s="204"/>
      <c r="D18" s="200">
        <v>11.5</v>
      </c>
      <c r="E18" s="201"/>
      <c r="F18" s="200">
        <v>16</v>
      </c>
      <c r="G18" s="201"/>
      <c r="H18" s="200">
        <v>14.5</v>
      </c>
      <c r="I18" s="201"/>
      <c r="J18" s="200">
        <f t="shared" si="2"/>
        <v>90.625</v>
      </c>
      <c r="K18" s="201"/>
      <c r="L18" s="200">
        <f t="shared" si="3"/>
        <v>126.08695652173914</v>
      </c>
      <c r="M18" s="201"/>
    </row>
    <row r="19" spans="1:18" s="87" customFormat="1" ht="24.6" customHeight="1">
      <c r="A19" s="174" t="s">
        <v>208</v>
      </c>
      <c r="B19" s="175"/>
      <c r="C19" s="176"/>
      <c r="D19" s="211">
        <f>D20+D21+D22+D23+D24</f>
        <v>13929.699999999997</v>
      </c>
      <c r="E19" s="212"/>
      <c r="F19" s="211">
        <f>F20+F21+F22+F23+F24</f>
        <v>15074</v>
      </c>
      <c r="G19" s="212"/>
      <c r="H19" s="211">
        <f>H20+H21+H22+H23+H24</f>
        <v>19018.599999999999</v>
      </c>
      <c r="I19" s="212"/>
      <c r="J19" s="211">
        <f t="shared" si="2"/>
        <v>126.16823669895183</v>
      </c>
      <c r="K19" s="212"/>
      <c r="L19" s="211">
        <f t="shared" si="3"/>
        <v>136.53273221964582</v>
      </c>
      <c r="M19" s="212"/>
    </row>
    <row r="20" spans="1:18" s="87" customFormat="1" ht="24.95" customHeight="1">
      <c r="A20" s="202" t="s">
        <v>101</v>
      </c>
      <c r="B20" s="203"/>
      <c r="C20" s="204"/>
      <c r="D20" s="200">
        <v>1526.3</v>
      </c>
      <c r="E20" s="201"/>
      <c r="F20" s="200">
        <v>1786.9</v>
      </c>
      <c r="G20" s="201"/>
      <c r="H20" s="200">
        <v>1956.4</v>
      </c>
      <c r="I20" s="201"/>
      <c r="J20" s="200">
        <f t="shared" si="2"/>
        <v>109.48570149420785</v>
      </c>
      <c r="K20" s="201"/>
      <c r="L20" s="200">
        <f t="shared" si="3"/>
        <v>128.17925702679685</v>
      </c>
      <c r="M20" s="201"/>
    </row>
    <row r="21" spans="1:18" s="87" customFormat="1" ht="24.95" customHeight="1">
      <c r="A21" s="202" t="s">
        <v>102</v>
      </c>
      <c r="B21" s="203"/>
      <c r="C21" s="204"/>
      <c r="D21" s="200">
        <v>4046.9</v>
      </c>
      <c r="E21" s="201"/>
      <c r="F21" s="200">
        <v>4603.1000000000004</v>
      </c>
      <c r="G21" s="201"/>
      <c r="H21" s="200">
        <v>5739.6</v>
      </c>
      <c r="I21" s="201"/>
      <c r="J21" s="200">
        <f t="shared" si="2"/>
        <v>124.68988290499881</v>
      </c>
      <c r="K21" s="201"/>
      <c r="L21" s="200">
        <f t="shared" si="3"/>
        <v>141.82707751612347</v>
      </c>
      <c r="M21" s="201"/>
    </row>
    <row r="22" spans="1:18" s="87" customFormat="1" ht="24.95" customHeight="1">
      <c r="A22" s="202" t="s">
        <v>103</v>
      </c>
      <c r="B22" s="203"/>
      <c r="C22" s="204"/>
      <c r="D22" s="200">
        <v>5893.4</v>
      </c>
      <c r="E22" s="201"/>
      <c r="F22" s="200">
        <v>6084.4</v>
      </c>
      <c r="G22" s="201"/>
      <c r="H22" s="200">
        <v>7894.5</v>
      </c>
      <c r="I22" s="201"/>
      <c r="J22" s="200">
        <f t="shared" si="2"/>
        <v>129.74985208073107</v>
      </c>
      <c r="K22" s="201"/>
      <c r="L22" s="200">
        <f t="shared" si="3"/>
        <v>133.95493263650863</v>
      </c>
      <c r="M22" s="201"/>
    </row>
    <row r="23" spans="1:18" s="87" customFormat="1" ht="24.95" customHeight="1">
      <c r="A23" s="202" t="s">
        <v>104</v>
      </c>
      <c r="B23" s="203"/>
      <c r="C23" s="204"/>
      <c r="D23" s="200">
        <v>410.3</v>
      </c>
      <c r="E23" s="201"/>
      <c r="F23" s="200">
        <v>415.6</v>
      </c>
      <c r="G23" s="201"/>
      <c r="H23" s="200">
        <v>621.1</v>
      </c>
      <c r="I23" s="201"/>
      <c r="J23" s="200">
        <f t="shared" si="2"/>
        <v>149.44658325312801</v>
      </c>
      <c r="K23" s="201"/>
      <c r="L23" s="200">
        <f t="shared" si="3"/>
        <v>151.37704118937364</v>
      </c>
      <c r="M23" s="201"/>
      <c r="R23" s="88"/>
    </row>
    <row r="24" spans="1:18" s="87" customFormat="1" ht="24.95" customHeight="1">
      <c r="A24" s="202" t="s">
        <v>105</v>
      </c>
      <c r="B24" s="203"/>
      <c r="C24" s="204"/>
      <c r="D24" s="200">
        <v>2052.8000000000002</v>
      </c>
      <c r="E24" s="201"/>
      <c r="F24" s="200">
        <v>2184</v>
      </c>
      <c r="G24" s="201"/>
      <c r="H24" s="200">
        <v>2807</v>
      </c>
      <c r="I24" s="201"/>
      <c r="J24" s="200">
        <f t="shared" si="2"/>
        <v>128.52564102564102</v>
      </c>
      <c r="K24" s="201"/>
      <c r="L24" s="200">
        <f t="shared" si="3"/>
        <v>136.74006235385815</v>
      </c>
      <c r="M24" s="201"/>
    </row>
    <row r="25" spans="1:18" s="87" customFormat="1" ht="24.95" customHeight="1">
      <c r="A25" s="174" t="s">
        <v>209</v>
      </c>
      <c r="B25" s="175"/>
      <c r="C25" s="176"/>
      <c r="D25" s="211">
        <f>D26+D27+D28+D29+D30</f>
        <v>13929.699999999997</v>
      </c>
      <c r="E25" s="212"/>
      <c r="F25" s="211">
        <f>F26+F27+F28+F29+F30</f>
        <v>15074</v>
      </c>
      <c r="G25" s="212"/>
      <c r="H25" s="211">
        <f>H26+H27+H28+H29+H30</f>
        <v>19018.599999999999</v>
      </c>
      <c r="I25" s="212"/>
      <c r="J25" s="211">
        <f t="shared" si="2"/>
        <v>126.16823669895183</v>
      </c>
      <c r="K25" s="212"/>
      <c r="L25" s="211">
        <f t="shared" si="3"/>
        <v>136.53273221964582</v>
      </c>
      <c r="M25" s="212"/>
    </row>
    <row r="26" spans="1:18" s="87" customFormat="1" ht="24.95" customHeight="1">
      <c r="A26" s="202" t="s">
        <v>101</v>
      </c>
      <c r="B26" s="203"/>
      <c r="C26" s="204"/>
      <c r="D26" s="200">
        <v>1526.3</v>
      </c>
      <c r="E26" s="201"/>
      <c r="F26" s="200">
        <v>1786.9</v>
      </c>
      <c r="G26" s="201"/>
      <c r="H26" s="200">
        <v>1956.4</v>
      </c>
      <c r="I26" s="201"/>
      <c r="J26" s="200">
        <f t="shared" si="2"/>
        <v>109.48570149420785</v>
      </c>
      <c r="K26" s="201"/>
      <c r="L26" s="200">
        <f t="shared" si="3"/>
        <v>128.17925702679685</v>
      </c>
      <c r="M26" s="201"/>
    </row>
    <row r="27" spans="1:18" s="87" customFormat="1" ht="24.95" customHeight="1">
      <c r="A27" s="202" t="s">
        <v>102</v>
      </c>
      <c r="B27" s="203"/>
      <c r="C27" s="204"/>
      <c r="D27" s="200">
        <v>4046.9</v>
      </c>
      <c r="E27" s="201"/>
      <c r="F27" s="200">
        <v>4603.1000000000004</v>
      </c>
      <c r="G27" s="201"/>
      <c r="H27" s="200">
        <v>5739.6</v>
      </c>
      <c r="I27" s="201"/>
      <c r="J27" s="200">
        <f t="shared" si="2"/>
        <v>124.68988290499881</v>
      </c>
      <c r="K27" s="201"/>
      <c r="L27" s="200">
        <f t="shared" si="3"/>
        <v>141.82707751612347</v>
      </c>
      <c r="M27" s="201"/>
    </row>
    <row r="28" spans="1:18" s="87" customFormat="1" ht="24.95" customHeight="1">
      <c r="A28" s="202" t="s">
        <v>103</v>
      </c>
      <c r="B28" s="203"/>
      <c r="C28" s="204"/>
      <c r="D28" s="200">
        <v>5893.4</v>
      </c>
      <c r="E28" s="201"/>
      <c r="F28" s="200">
        <v>6084.4</v>
      </c>
      <c r="G28" s="201"/>
      <c r="H28" s="200">
        <v>7894.5</v>
      </c>
      <c r="I28" s="201"/>
      <c r="J28" s="200">
        <f t="shared" si="2"/>
        <v>129.74985208073107</v>
      </c>
      <c r="K28" s="201"/>
      <c r="L28" s="200">
        <f t="shared" si="3"/>
        <v>133.95493263650863</v>
      </c>
      <c r="M28" s="201"/>
    </row>
    <row r="29" spans="1:18" s="87" customFormat="1" ht="24.95" customHeight="1">
      <c r="A29" s="202" t="s">
        <v>104</v>
      </c>
      <c r="B29" s="203"/>
      <c r="C29" s="204"/>
      <c r="D29" s="200">
        <v>410.3</v>
      </c>
      <c r="E29" s="201"/>
      <c r="F29" s="200">
        <v>415.6</v>
      </c>
      <c r="G29" s="201"/>
      <c r="H29" s="200">
        <v>621.1</v>
      </c>
      <c r="I29" s="201"/>
      <c r="J29" s="200">
        <f t="shared" si="2"/>
        <v>149.44658325312801</v>
      </c>
      <c r="K29" s="201"/>
      <c r="L29" s="200">
        <f t="shared" si="3"/>
        <v>151.37704118937364</v>
      </c>
      <c r="M29" s="201"/>
      <c r="R29" s="88"/>
    </row>
    <row r="30" spans="1:18" s="87" customFormat="1" ht="24.6" customHeight="1">
      <c r="A30" s="202" t="s">
        <v>105</v>
      </c>
      <c r="B30" s="203"/>
      <c r="C30" s="204"/>
      <c r="D30" s="200">
        <v>2052.8000000000002</v>
      </c>
      <c r="E30" s="201"/>
      <c r="F30" s="200">
        <v>2184</v>
      </c>
      <c r="G30" s="201"/>
      <c r="H30" s="200">
        <v>2807</v>
      </c>
      <c r="I30" s="201"/>
      <c r="J30" s="200">
        <f t="shared" si="2"/>
        <v>128.52564102564102</v>
      </c>
      <c r="K30" s="201"/>
      <c r="L30" s="200">
        <f t="shared" si="3"/>
        <v>136.74006235385815</v>
      </c>
      <c r="M30" s="201"/>
    </row>
    <row r="31" spans="1:18" s="87" customFormat="1" ht="45" customHeight="1">
      <c r="A31" s="174" t="s">
        <v>202</v>
      </c>
      <c r="B31" s="175"/>
      <c r="C31" s="176"/>
      <c r="D31" s="215"/>
      <c r="E31" s="216"/>
      <c r="F31" s="215"/>
      <c r="G31" s="216"/>
      <c r="H31" s="215"/>
      <c r="I31" s="216"/>
      <c r="J31" s="200"/>
      <c r="K31" s="201"/>
      <c r="L31" s="200"/>
      <c r="M31" s="201"/>
    </row>
    <row r="32" spans="1:18" s="87" customFormat="1" ht="24.95" customHeight="1">
      <c r="A32" s="202" t="s">
        <v>101</v>
      </c>
      <c r="B32" s="203"/>
      <c r="C32" s="204"/>
      <c r="D32" s="213">
        <f>D26/D14/12</f>
        <v>25.438333333333333</v>
      </c>
      <c r="E32" s="214"/>
      <c r="F32" s="213">
        <f>F20/F14/12</f>
        <v>29.781666666666666</v>
      </c>
      <c r="G32" s="214"/>
      <c r="H32" s="213">
        <f>H20/H14/12</f>
        <v>32.606666666666669</v>
      </c>
      <c r="I32" s="214"/>
      <c r="J32" s="200">
        <f t="shared" si="2"/>
        <v>109.48570149420786</v>
      </c>
      <c r="K32" s="201"/>
      <c r="L32" s="200">
        <f t="shared" si="3"/>
        <v>128.17925702679685</v>
      </c>
      <c r="M32" s="201"/>
    </row>
    <row r="33" spans="1:31" s="87" customFormat="1" ht="24.95" customHeight="1">
      <c r="A33" s="202" t="s">
        <v>102</v>
      </c>
      <c r="B33" s="203"/>
      <c r="C33" s="204"/>
      <c r="D33" s="213">
        <f t="shared" ref="D33:D36" si="4">D27/D15/12</f>
        <v>28.103472222222223</v>
      </c>
      <c r="E33" s="214"/>
      <c r="F33" s="213">
        <f t="shared" ref="F33" si="5">F21/F15/12</f>
        <v>21.31064814814815</v>
      </c>
      <c r="G33" s="214"/>
      <c r="H33" s="213">
        <f t="shared" ref="H33:H36" si="6">H21/H15/12</f>
        <v>26.572222222222223</v>
      </c>
      <c r="I33" s="214"/>
      <c r="J33" s="200">
        <f t="shared" si="2"/>
        <v>124.68988290499881</v>
      </c>
      <c r="K33" s="201"/>
      <c r="L33" s="200">
        <f t="shared" si="3"/>
        <v>94.551385010748973</v>
      </c>
      <c r="M33" s="201"/>
    </row>
    <row r="34" spans="1:31" s="87" customFormat="1" ht="24.95" customHeight="1">
      <c r="A34" s="202" t="s">
        <v>103</v>
      </c>
      <c r="B34" s="203"/>
      <c r="C34" s="204"/>
      <c r="D34" s="213">
        <f t="shared" si="4"/>
        <v>20.678596491228067</v>
      </c>
      <c r="E34" s="214"/>
      <c r="F34" s="213">
        <f t="shared" ref="F34" si="7">F22/F16/12</f>
        <v>16.355913978494623</v>
      </c>
      <c r="G34" s="214"/>
      <c r="H34" s="213">
        <f t="shared" si="6"/>
        <v>21.569672131147541</v>
      </c>
      <c r="I34" s="214"/>
      <c r="J34" s="200">
        <f t="shared" si="2"/>
        <v>131.87689883615289</v>
      </c>
      <c r="K34" s="201"/>
      <c r="L34" s="200">
        <f t="shared" si="3"/>
        <v>104.30916885629773</v>
      </c>
      <c r="M34" s="201"/>
    </row>
    <row r="35" spans="1:31" s="87" customFormat="1" ht="24.95" customHeight="1">
      <c r="A35" s="202" t="s">
        <v>104</v>
      </c>
      <c r="B35" s="203"/>
      <c r="C35" s="204"/>
      <c r="D35" s="213">
        <f t="shared" si="4"/>
        <v>15.196296296296296</v>
      </c>
      <c r="E35" s="214"/>
      <c r="F35" s="213">
        <f t="shared" ref="F35" si="8">F23/F17/12</f>
        <v>13.853333333333333</v>
      </c>
      <c r="G35" s="214"/>
      <c r="H35" s="213">
        <f t="shared" si="6"/>
        <v>20.703333333333333</v>
      </c>
      <c r="I35" s="214"/>
      <c r="J35" s="200">
        <f t="shared" si="2"/>
        <v>149.44658325312801</v>
      </c>
      <c r="K35" s="201"/>
      <c r="L35" s="200">
        <f t="shared" si="3"/>
        <v>136.23933707043628</v>
      </c>
      <c r="M35" s="201"/>
      <c r="R35" s="88"/>
    </row>
    <row r="36" spans="1:31" s="87" customFormat="1" ht="24.95" customHeight="1">
      <c r="A36" s="228" t="s">
        <v>105</v>
      </c>
      <c r="B36" s="228"/>
      <c r="C36" s="228"/>
      <c r="D36" s="213">
        <f t="shared" si="4"/>
        <v>14.875362318840581</v>
      </c>
      <c r="E36" s="214"/>
      <c r="F36" s="213">
        <f t="shared" ref="F36" si="9">F24/F18/12</f>
        <v>11.375</v>
      </c>
      <c r="G36" s="214"/>
      <c r="H36" s="213">
        <f t="shared" si="6"/>
        <v>16.132183908045977</v>
      </c>
      <c r="I36" s="214"/>
      <c r="J36" s="200">
        <f t="shared" si="2"/>
        <v>141.82139699381079</v>
      </c>
      <c r="K36" s="201"/>
      <c r="L36" s="200">
        <f t="shared" si="3"/>
        <v>108.44901497030128</v>
      </c>
      <c r="M36" s="201"/>
    </row>
    <row r="38" spans="1:31" ht="60.75">
      <c r="A38" s="66" t="s">
        <v>106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220" t="s">
        <v>107</v>
      </c>
      <c r="B40" s="220" t="s">
        <v>108</v>
      </c>
      <c r="C40" s="183" t="s">
        <v>109</v>
      </c>
      <c r="D40" s="222"/>
      <c r="E40" s="222"/>
      <c r="F40" s="184"/>
      <c r="G40" s="179" t="s">
        <v>110</v>
      </c>
      <c r="H40" s="179"/>
      <c r="I40" s="179" t="s">
        <v>195</v>
      </c>
      <c r="J40" s="179"/>
      <c r="K40" s="179"/>
      <c r="L40" s="179" t="s">
        <v>111</v>
      </c>
      <c r="M40" s="224" t="s">
        <v>112</v>
      </c>
      <c r="N40" s="87"/>
      <c r="O40" s="87"/>
      <c r="P40" s="87"/>
      <c r="Q40" s="87"/>
      <c r="R40" s="87"/>
      <c r="S40" s="87"/>
    </row>
    <row r="41" spans="1:31" ht="89.25" customHeight="1">
      <c r="A41" s="221"/>
      <c r="B41" s="221"/>
      <c r="C41" s="185"/>
      <c r="D41" s="223"/>
      <c r="E41" s="223"/>
      <c r="F41" s="186"/>
      <c r="G41" s="179"/>
      <c r="H41" s="179"/>
      <c r="I41" s="70" t="s">
        <v>113</v>
      </c>
      <c r="J41" s="70" t="s">
        <v>114</v>
      </c>
      <c r="K41" s="70" t="s">
        <v>98</v>
      </c>
      <c r="L41" s="179"/>
      <c r="M41" s="225"/>
    </row>
    <row r="42" spans="1:31">
      <c r="A42" s="71">
        <v>1</v>
      </c>
      <c r="B42" s="72">
        <v>2</v>
      </c>
      <c r="C42" s="180">
        <v>3</v>
      </c>
      <c r="D42" s="181"/>
      <c r="E42" s="181"/>
      <c r="F42" s="182"/>
      <c r="G42" s="179">
        <v>4</v>
      </c>
      <c r="H42" s="179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>
      <c r="A43" s="13"/>
      <c r="B43" s="13" t="s">
        <v>181</v>
      </c>
      <c r="C43" s="180">
        <v>2022</v>
      </c>
      <c r="D43" s="181"/>
      <c r="E43" s="181"/>
      <c r="F43" s="182"/>
      <c r="G43" s="180" t="s">
        <v>150</v>
      </c>
      <c r="H43" s="182"/>
      <c r="I43" s="82">
        <v>12.3</v>
      </c>
      <c r="J43" s="119">
        <v>30</v>
      </c>
      <c r="K43" s="119">
        <v>30</v>
      </c>
      <c r="L43" s="82">
        <f>K43/J43%</f>
        <v>100</v>
      </c>
      <c r="M43" s="82">
        <f>K43/I43%</f>
        <v>243.90243902439022</v>
      </c>
    </row>
    <row r="44" spans="1:31" ht="18" customHeight="1">
      <c r="A44" s="13"/>
      <c r="B44" s="13" t="s">
        <v>151</v>
      </c>
      <c r="C44" s="180">
        <v>2008</v>
      </c>
      <c r="D44" s="181"/>
      <c r="E44" s="181"/>
      <c r="F44" s="182"/>
      <c r="G44" s="180" t="s">
        <v>150</v>
      </c>
      <c r="H44" s="182"/>
      <c r="I44" s="116">
        <v>8.5</v>
      </c>
      <c r="J44" s="119">
        <v>3</v>
      </c>
      <c r="K44" s="119">
        <v>12</v>
      </c>
      <c r="L44" s="82">
        <v>0</v>
      </c>
      <c r="M44" s="82">
        <f t="shared" ref="M44" si="10">K44/I44%</f>
        <v>141.17647058823528</v>
      </c>
    </row>
    <row r="45" spans="1:31" ht="18" customHeight="1">
      <c r="A45" s="13"/>
      <c r="B45" s="13" t="s">
        <v>152</v>
      </c>
      <c r="C45" s="180">
        <v>2018</v>
      </c>
      <c r="D45" s="181"/>
      <c r="E45" s="181"/>
      <c r="F45" s="182"/>
      <c r="G45" s="180" t="s">
        <v>150</v>
      </c>
      <c r="H45" s="182"/>
      <c r="I45" s="117">
        <v>0</v>
      </c>
      <c r="J45" s="120">
        <v>0</v>
      </c>
      <c r="K45" s="120">
        <v>0</v>
      </c>
      <c r="L45" s="130">
        <v>0</v>
      </c>
      <c r="M45" s="82">
        <v>0</v>
      </c>
    </row>
    <row r="46" spans="1:31" ht="18" customHeight="1">
      <c r="A46" s="13"/>
      <c r="B46" s="13" t="s">
        <v>153</v>
      </c>
      <c r="C46" s="180">
        <v>2009</v>
      </c>
      <c r="D46" s="181"/>
      <c r="E46" s="181"/>
      <c r="F46" s="182"/>
      <c r="G46" s="180" t="s">
        <v>150</v>
      </c>
      <c r="H46" s="182"/>
      <c r="I46" s="118">
        <v>42</v>
      </c>
      <c r="J46" s="119">
        <v>50</v>
      </c>
      <c r="K46" s="119">
        <v>65</v>
      </c>
      <c r="L46" s="82">
        <f t="shared" ref="L46:L49" si="11">K46/J46%</f>
        <v>130</v>
      </c>
      <c r="M46" s="82">
        <f t="shared" ref="M46:M49" si="12">K46/I46%</f>
        <v>154.76190476190476</v>
      </c>
    </row>
    <row r="47" spans="1:31" ht="18" customHeight="1">
      <c r="A47" s="13"/>
      <c r="B47" s="13" t="s">
        <v>154</v>
      </c>
      <c r="C47" s="229">
        <v>2016</v>
      </c>
      <c r="D47" s="230"/>
      <c r="E47" s="230"/>
      <c r="F47" s="231"/>
      <c r="G47" s="180" t="s">
        <v>150</v>
      </c>
      <c r="H47" s="182"/>
      <c r="I47" s="73">
        <v>28.9</v>
      </c>
      <c r="J47" s="121">
        <v>20</v>
      </c>
      <c r="K47" s="121">
        <v>65</v>
      </c>
      <c r="L47" s="82">
        <f t="shared" si="11"/>
        <v>325</v>
      </c>
      <c r="M47" s="82">
        <f t="shared" si="12"/>
        <v>224.91349480968859</v>
      </c>
    </row>
    <row r="48" spans="1:31" ht="18" customHeight="1">
      <c r="A48" s="13"/>
      <c r="B48" s="13" t="s">
        <v>152</v>
      </c>
      <c r="C48" s="180">
        <v>2020</v>
      </c>
      <c r="D48" s="181"/>
      <c r="E48" s="181"/>
      <c r="F48" s="182"/>
      <c r="G48" s="180" t="s">
        <v>150</v>
      </c>
      <c r="H48" s="182"/>
      <c r="I48" s="73">
        <v>67.7</v>
      </c>
      <c r="J48" s="121">
        <v>85</v>
      </c>
      <c r="K48" s="121">
        <v>85</v>
      </c>
      <c r="L48" s="82">
        <f t="shared" si="11"/>
        <v>100</v>
      </c>
      <c r="M48" s="82">
        <f t="shared" si="12"/>
        <v>125.55391432791727</v>
      </c>
    </row>
    <row r="49" spans="1:31">
      <c r="A49" s="74" t="s">
        <v>115</v>
      </c>
      <c r="B49" s="75"/>
      <c r="C49" s="75"/>
      <c r="D49" s="75"/>
      <c r="E49" s="75"/>
      <c r="F49" s="75"/>
      <c r="G49" s="75"/>
      <c r="H49" s="75"/>
      <c r="I49" s="81">
        <f>SUM(I43:I48)</f>
        <v>159.39999999999998</v>
      </c>
      <c r="J49" s="134">
        <f>SUM(J43:J48)</f>
        <v>188</v>
      </c>
      <c r="K49" s="81">
        <f>SUM(K43:K48)</f>
        <v>257</v>
      </c>
      <c r="L49" s="82">
        <f t="shared" si="11"/>
        <v>136.70212765957447</v>
      </c>
      <c r="M49" s="82">
        <f t="shared" si="12"/>
        <v>161.22961104140529</v>
      </c>
    </row>
    <row r="50" spans="1:3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Q50" s="89"/>
      <c r="R50" s="89"/>
      <c r="S50" s="89"/>
      <c r="T50" s="89"/>
      <c r="U50" s="89"/>
      <c r="AE50" s="89"/>
    </row>
    <row r="51" spans="1:31" ht="40.5">
      <c r="A51" s="66" t="s">
        <v>116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>
      <c r="A52" s="90"/>
      <c r="B52" s="90"/>
      <c r="C52" s="90"/>
      <c r="D52" s="90"/>
      <c r="E52" s="90"/>
      <c r="F52" s="90"/>
      <c r="G52" s="90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0"/>
      <c r="AE52" s="89" t="s">
        <v>184</v>
      </c>
    </row>
    <row r="53" spans="1:31" ht="39.75" customHeight="1">
      <c r="A53" s="179" t="s">
        <v>107</v>
      </c>
      <c r="B53" s="179" t="s">
        <v>118</v>
      </c>
      <c r="C53" s="179"/>
      <c r="D53" s="179"/>
      <c r="E53" s="179"/>
      <c r="F53" s="179"/>
      <c r="G53" s="179" t="s">
        <v>119</v>
      </c>
      <c r="H53" s="179"/>
      <c r="I53" s="179"/>
      <c r="J53" s="179"/>
      <c r="K53" s="179"/>
      <c r="L53" s="180" t="s">
        <v>120</v>
      </c>
      <c r="M53" s="181"/>
      <c r="N53" s="181"/>
      <c r="O53" s="181"/>
      <c r="P53" s="182"/>
      <c r="Q53" s="179" t="s">
        <v>221</v>
      </c>
      <c r="R53" s="179"/>
      <c r="S53" s="179"/>
      <c r="T53" s="179"/>
      <c r="U53" s="179"/>
      <c r="V53" s="179" t="s">
        <v>183</v>
      </c>
      <c r="W53" s="179"/>
      <c r="X53" s="179"/>
      <c r="Y53" s="179"/>
      <c r="Z53" s="179"/>
      <c r="AA53" s="180" t="s">
        <v>115</v>
      </c>
      <c r="AB53" s="181"/>
      <c r="AC53" s="181"/>
      <c r="AD53" s="181"/>
      <c r="AE53" s="182"/>
    </row>
    <row r="54" spans="1:31" ht="18.75" customHeight="1">
      <c r="A54" s="179"/>
      <c r="B54" s="179"/>
      <c r="C54" s="179"/>
      <c r="D54" s="179"/>
      <c r="E54" s="179"/>
      <c r="F54" s="179"/>
      <c r="G54" s="179" t="s">
        <v>121</v>
      </c>
      <c r="H54" s="179" t="s">
        <v>122</v>
      </c>
      <c r="I54" s="179"/>
      <c r="J54" s="179"/>
      <c r="K54" s="179"/>
      <c r="L54" s="179" t="s">
        <v>121</v>
      </c>
      <c r="M54" s="180" t="s">
        <v>122</v>
      </c>
      <c r="N54" s="181"/>
      <c r="O54" s="181"/>
      <c r="P54" s="182"/>
      <c r="Q54" s="179" t="s">
        <v>121</v>
      </c>
      <c r="R54" s="179" t="s">
        <v>122</v>
      </c>
      <c r="S54" s="179"/>
      <c r="T54" s="179"/>
      <c r="U54" s="179"/>
      <c r="V54" s="179" t="s">
        <v>121</v>
      </c>
      <c r="W54" s="179" t="s">
        <v>122</v>
      </c>
      <c r="X54" s="179"/>
      <c r="Y54" s="179"/>
      <c r="Z54" s="179"/>
      <c r="AA54" s="196" t="s">
        <v>121</v>
      </c>
      <c r="AB54" s="180" t="s">
        <v>122</v>
      </c>
      <c r="AC54" s="181"/>
      <c r="AD54" s="181"/>
      <c r="AE54" s="182"/>
    </row>
    <row r="55" spans="1:31">
      <c r="A55" s="179"/>
      <c r="B55" s="179"/>
      <c r="C55" s="179"/>
      <c r="D55" s="179"/>
      <c r="E55" s="179"/>
      <c r="F55" s="179"/>
      <c r="G55" s="179"/>
      <c r="H55" s="70" t="s">
        <v>123</v>
      </c>
      <c r="I55" s="70" t="s">
        <v>124</v>
      </c>
      <c r="J55" s="70" t="s">
        <v>125</v>
      </c>
      <c r="K55" s="70" t="s">
        <v>34</v>
      </c>
      <c r="L55" s="179"/>
      <c r="M55" s="70" t="s">
        <v>123</v>
      </c>
      <c r="N55" s="70" t="s">
        <v>124</v>
      </c>
      <c r="O55" s="70" t="s">
        <v>125</v>
      </c>
      <c r="P55" s="70" t="s">
        <v>34</v>
      </c>
      <c r="Q55" s="179"/>
      <c r="R55" s="70" t="s">
        <v>123</v>
      </c>
      <c r="S55" s="70" t="s">
        <v>124</v>
      </c>
      <c r="T55" s="70" t="s">
        <v>125</v>
      </c>
      <c r="U55" s="70" t="s">
        <v>34</v>
      </c>
      <c r="V55" s="179"/>
      <c r="W55" s="70" t="s">
        <v>123</v>
      </c>
      <c r="X55" s="70" t="s">
        <v>124</v>
      </c>
      <c r="Y55" s="70" t="s">
        <v>125</v>
      </c>
      <c r="Z55" s="70" t="s">
        <v>34</v>
      </c>
      <c r="AA55" s="197"/>
      <c r="AB55" s="70" t="s">
        <v>123</v>
      </c>
      <c r="AC55" s="70" t="s">
        <v>124</v>
      </c>
      <c r="AD55" s="70" t="s">
        <v>125</v>
      </c>
      <c r="AE55" s="70" t="s">
        <v>34</v>
      </c>
    </row>
    <row r="56" spans="1:31">
      <c r="A56" s="70">
        <v>1</v>
      </c>
      <c r="B56" s="179">
        <v>2</v>
      </c>
      <c r="C56" s="179"/>
      <c r="D56" s="179"/>
      <c r="E56" s="179"/>
      <c r="F56" s="179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>
      <c r="A57" s="76">
        <v>1</v>
      </c>
      <c r="B57" s="227" t="s">
        <v>213</v>
      </c>
      <c r="C57" s="227"/>
      <c r="D57" s="227"/>
      <c r="E57" s="227"/>
      <c r="F57" s="227"/>
      <c r="G57" s="77"/>
      <c r="H57" s="77"/>
      <c r="I57" s="77"/>
      <c r="J57" s="77"/>
      <c r="K57" s="77"/>
      <c r="L57" s="78"/>
      <c r="M57" s="78"/>
      <c r="N57" s="78"/>
      <c r="O57" s="78"/>
      <c r="P57" s="78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</row>
    <row r="58" spans="1:31">
      <c r="A58" s="76">
        <v>2</v>
      </c>
      <c r="B58" s="227" t="s">
        <v>197</v>
      </c>
      <c r="C58" s="227"/>
      <c r="D58" s="227"/>
      <c r="E58" s="227"/>
      <c r="F58" s="227"/>
      <c r="G58" s="77"/>
      <c r="H58" s="77"/>
      <c r="I58" s="77"/>
      <c r="J58" s="77"/>
      <c r="K58" s="77"/>
      <c r="L58" s="78"/>
      <c r="M58" s="78"/>
      <c r="N58" s="78"/>
      <c r="O58" s="78"/>
      <c r="P58" s="78"/>
      <c r="Q58" s="79"/>
      <c r="R58" s="79"/>
      <c r="S58" s="79"/>
      <c r="T58" s="79"/>
      <c r="U58" s="79"/>
      <c r="V58" s="79">
        <f>W58+X58+Y58+Z58</f>
        <v>155</v>
      </c>
      <c r="W58" s="79">
        <v>50</v>
      </c>
      <c r="X58" s="79">
        <v>35</v>
      </c>
      <c r="Y58" s="79">
        <v>35</v>
      </c>
      <c r="Z58" s="79">
        <v>35</v>
      </c>
      <c r="AA58" s="79">
        <f>AB58+AC58+AD58+AE58</f>
        <v>155</v>
      </c>
      <c r="AB58" s="79">
        <v>50</v>
      </c>
      <c r="AC58" s="79">
        <v>35</v>
      </c>
      <c r="AD58" s="79">
        <v>35</v>
      </c>
      <c r="AE58" s="79">
        <v>35</v>
      </c>
    </row>
    <row r="59" spans="1:31" ht="41.25" customHeight="1">
      <c r="A59" s="76">
        <v>3</v>
      </c>
      <c r="B59" s="227" t="s">
        <v>196</v>
      </c>
      <c r="C59" s="227"/>
      <c r="D59" s="227"/>
      <c r="E59" s="227"/>
      <c r="F59" s="227"/>
      <c r="G59" s="77"/>
      <c r="H59" s="77"/>
      <c r="I59" s="77"/>
      <c r="J59" s="77"/>
      <c r="K59" s="77"/>
      <c r="L59" s="78"/>
      <c r="M59" s="78"/>
      <c r="N59" s="78"/>
      <c r="O59" s="78"/>
      <c r="P59" s="78"/>
      <c r="Q59" s="79">
        <f>R59+S59+T59+U59</f>
        <v>83</v>
      </c>
      <c r="R59" s="79">
        <v>71</v>
      </c>
      <c r="S59" s="79">
        <v>4</v>
      </c>
      <c r="T59" s="79">
        <v>4</v>
      </c>
      <c r="U59" s="79">
        <v>4</v>
      </c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>
      <c r="A60" s="76">
        <v>4</v>
      </c>
      <c r="B60" s="163" t="s">
        <v>182</v>
      </c>
      <c r="C60" s="164"/>
      <c r="D60" s="164"/>
      <c r="E60" s="164"/>
      <c r="F60" s="165"/>
      <c r="G60" s="77"/>
      <c r="H60" s="77"/>
      <c r="I60" s="77"/>
      <c r="J60" s="77"/>
      <c r="K60" s="77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217" t="s">
        <v>115</v>
      </c>
      <c r="B61" s="218"/>
      <c r="C61" s="218"/>
      <c r="D61" s="218"/>
      <c r="E61" s="218"/>
      <c r="F61" s="219"/>
      <c r="G61" s="80">
        <f t="shared" ref="G61:AE61" si="13">SUM(G57:G60)</f>
        <v>0</v>
      </c>
      <c r="H61" s="80">
        <f t="shared" si="13"/>
        <v>0</v>
      </c>
      <c r="I61" s="80">
        <f t="shared" si="13"/>
        <v>0</v>
      </c>
      <c r="J61" s="80">
        <f t="shared" si="13"/>
        <v>0</v>
      </c>
      <c r="K61" s="80">
        <f t="shared" si="13"/>
        <v>0</v>
      </c>
      <c r="L61" s="81">
        <f t="shared" si="13"/>
        <v>0</v>
      </c>
      <c r="M61" s="81">
        <f t="shared" si="13"/>
        <v>0</v>
      </c>
      <c r="N61" s="81">
        <f t="shared" si="13"/>
        <v>0</v>
      </c>
      <c r="O61" s="81">
        <f t="shared" si="13"/>
        <v>0</v>
      </c>
      <c r="P61" s="81">
        <f t="shared" si="13"/>
        <v>0</v>
      </c>
      <c r="Q61" s="81">
        <f>Q59</f>
        <v>83</v>
      </c>
      <c r="R61" s="81">
        <f>R59</f>
        <v>71</v>
      </c>
      <c r="S61" s="81">
        <f>S59</f>
        <v>4</v>
      </c>
      <c r="T61" s="81">
        <f>T59</f>
        <v>4</v>
      </c>
      <c r="U61" s="81">
        <f>U59</f>
        <v>4</v>
      </c>
      <c r="V61" s="81">
        <f>SUM(V57:V60)</f>
        <v>155</v>
      </c>
      <c r="W61" s="81">
        <f>SUM(W57:W60)</f>
        <v>50</v>
      </c>
      <c r="X61" s="81">
        <f>SUM(X57:X60)</f>
        <v>35</v>
      </c>
      <c r="Y61" s="81">
        <f>SUM(Y57:Y60)</f>
        <v>35</v>
      </c>
      <c r="Z61" s="81">
        <f>SUM(Z57:Z60)</f>
        <v>35</v>
      </c>
      <c r="AA61" s="81">
        <f t="shared" si="13"/>
        <v>155</v>
      </c>
      <c r="AB61" s="81">
        <f t="shared" si="13"/>
        <v>50</v>
      </c>
      <c r="AC61" s="81">
        <f t="shared" si="13"/>
        <v>35</v>
      </c>
      <c r="AD61" s="81">
        <f t="shared" si="13"/>
        <v>35</v>
      </c>
      <c r="AE61" s="81">
        <f t="shared" si="13"/>
        <v>35</v>
      </c>
    </row>
    <row r="62" spans="1:31">
      <c r="A62" s="202" t="s">
        <v>126</v>
      </c>
      <c r="B62" s="203"/>
      <c r="C62" s="203"/>
      <c r="D62" s="203"/>
      <c r="E62" s="203"/>
      <c r="F62" s="204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70"/>
      <c r="X62" s="70"/>
      <c r="Y62" s="70"/>
      <c r="Z62" s="70"/>
      <c r="AA62" s="82"/>
      <c r="AB62" s="70"/>
      <c r="AC62" s="70"/>
      <c r="AD62" s="70"/>
      <c r="AE62" s="70"/>
    </row>
    <row r="63" spans="1:31">
      <c r="A63" s="83"/>
      <c r="B63" s="83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3"/>
      <c r="T63" s="83"/>
      <c r="U63" s="83"/>
      <c r="V63" s="83"/>
      <c r="W63" s="84"/>
      <c r="X63" s="83"/>
      <c r="Y63" s="83"/>
      <c r="Z63" s="83"/>
      <c r="AA63" s="83"/>
    </row>
    <row r="64" spans="1:31">
      <c r="A64" s="92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31" ht="40.5">
      <c r="A65" s="66" t="s">
        <v>140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>
      <c r="B66" s="67"/>
      <c r="J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89" t="s">
        <v>117</v>
      </c>
      <c r="Y66" s="94"/>
      <c r="Z66" s="94"/>
      <c r="AA66" s="94"/>
      <c r="AB66" s="94"/>
      <c r="AC66" s="94"/>
      <c r="AD66" s="94"/>
      <c r="AE66" s="94"/>
    </row>
    <row r="67" spans="1:31" ht="18.75" customHeight="1">
      <c r="A67" s="179" t="s">
        <v>107</v>
      </c>
      <c r="B67" s="179" t="s">
        <v>127</v>
      </c>
      <c r="C67" s="179" t="s">
        <v>141</v>
      </c>
      <c r="D67" s="179"/>
      <c r="E67" s="179" t="s">
        <v>128</v>
      </c>
      <c r="F67" s="179"/>
      <c r="G67" s="179" t="s">
        <v>129</v>
      </c>
      <c r="H67" s="179"/>
      <c r="I67" s="179" t="s">
        <v>139</v>
      </c>
      <c r="J67" s="179"/>
      <c r="K67" s="180" t="s">
        <v>130</v>
      </c>
      <c r="L67" s="181"/>
      <c r="M67" s="181"/>
      <c r="N67" s="181"/>
      <c r="O67" s="181"/>
      <c r="P67" s="181"/>
      <c r="Q67" s="181"/>
      <c r="R67" s="181"/>
      <c r="S67" s="181"/>
      <c r="T67" s="182"/>
      <c r="U67" s="187" t="s">
        <v>131</v>
      </c>
      <c r="V67" s="188"/>
      <c r="W67" s="188"/>
      <c r="X67" s="188"/>
      <c r="Y67" s="189"/>
      <c r="Z67" s="95"/>
      <c r="AA67" s="95"/>
      <c r="AB67" s="95"/>
      <c r="AC67" s="95"/>
      <c r="AD67" s="95"/>
      <c r="AE67" s="95"/>
    </row>
    <row r="68" spans="1:31" ht="18.75" customHeight="1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 t="s">
        <v>132</v>
      </c>
      <c r="L68" s="179"/>
      <c r="M68" s="183" t="s">
        <v>133</v>
      </c>
      <c r="N68" s="184"/>
      <c r="O68" s="179" t="s">
        <v>134</v>
      </c>
      <c r="P68" s="179"/>
      <c r="Q68" s="179"/>
      <c r="R68" s="179"/>
      <c r="S68" s="179"/>
      <c r="T68" s="179"/>
      <c r="U68" s="190"/>
      <c r="V68" s="191"/>
      <c r="W68" s="191"/>
      <c r="X68" s="191"/>
      <c r="Y68" s="192"/>
      <c r="Z68" s="95"/>
      <c r="AA68" s="95"/>
      <c r="AB68" s="95"/>
      <c r="AC68" s="95"/>
      <c r="AD68" s="95"/>
      <c r="AE68" s="95"/>
    </row>
    <row r="69" spans="1:31" ht="69.75" customHeight="1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85"/>
      <c r="N69" s="186"/>
      <c r="O69" s="179" t="s">
        <v>135</v>
      </c>
      <c r="P69" s="179"/>
      <c r="Q69" s="179" t="s">
        <v>136</v>
      </c>
      <c r="R69" s="179"/>
      <c r="S69" s="179" t="s">
        <v>137</v>
      </c>
      <c r="T69" s="179"/>
      <c r="U69" s="193"/>
      <c r="V69" s="194"/>
      <c r="W69" s="194"/>
      <c r="X69" s="194"/>
      <c r="Y69" s="195"/>
      <c r="Z69" s="96"/>
      <c r="AA69" s="96"/>
      <c r="AB69" s="96"/>
      <c r="AC69" s="96"/>
      <c r="AD69" s="96"/>
      <c r="AE69" s="96"/>
    </row>
    <row r="70" spans="1:31">
      <c r="A70" s="70">
        <v>1</v>
      </c>
      <c r="B70" s="70">
        <v>2</v>
      </c>
      <c r="C70" s="179">
        <v>3</v>
      </c>
      <c r="D70" s="179"/>
      <c r="E70" s="179">
        <v>4</v>
      </c>
      <c r="F70" s="179"/>
      <c r="G70" s="179">
        <v>5</v>
      </c>
      <c r="H70" s="179"/>
      <c r="I70" s="179">
        <v>6</v>
      </c>
      <c r="J70" s="179"/>
      <c r="K70" s="180">
        <v>7</v>
      </c>
      <c r="L70" s="182"/>
      <c r="M70" s="180">
        <v>8</v>
      </c>
      <c r="N70" s="182"/>
      <c r="O70" s="179">
        <v>9</v>
      </c>
      <c r="P70" s="179"/>
      <c r="Q70" s="179">
        <v>10</v>
      </c>
      <c r="R70" s="179"/>
      <c r="S70" s="179">
        <v>11</v>
      </c>
      <c r="T70" s="179"/>
      <c r="U70" s="180">
        <v>12</v>
      </c>
      <c r="V70" s="181"/>
      <c r="W70" s="181"/>
      <c r="X70" s="181"/>
      <c r="Y70" s="182"/>
      <c r="Z70" s="95"/>
      <c r="AA70" s="95"/>
      <c r="AB70" s="95"/>
      <c r="AC70" s="95"/>
      <c r="AD70" s="95"/>
      <c r="AE70" s="95"/>
    </row>
    <row r="71" spans="1:31">
      <c r="A71" s="76"/>
      <c r="B71" s="85"/>
      <c r="C71" s="173"/>
      <c r="D71" s="173"/>
      <c r="E71" s="166"/>
      <c r="F71" s="166"/>
      <c r="G71" s="166"/>
      <c r="H71" s="166"/>
      <c r="I71" s="166"/>
      <c r="J71" s="166"/>
      <c r="K71" s="167"/>
      <c r="L71" s="168"/>
      <c r="M71" s="167"/>
      <c r="N71" s="168"/>
      <c r="O71" s="166"/>
      <c r="P71" s="166"/>
      <c r="Q71" s="166"/>
      <c r="R71" s="166"/>
      <c r="S71" s="166"/>
      <c r="T71" s="166"/>
      <c r="U71" s="163"/>
      <c r="V71" s="164"/>
      <c r="W71" s="164"/>
      <c r="X71" s="164"/>
      <c r="Y71" s="165"/>
      <c r="Z71" s="95"/>
      <c r="AA71" s="95"/>
      <c r="AB71" s="95"/>
      <c r="AC71" s="95"/>
      <c r="AD71" s="95"/>
      <c r="AE71" s="95"/>
    </row>
    <row r="72" spans="1:31">
      <c r="A72" s="76"/>
      <c r="B72" s="85"/>
      <c r="C72" s="173"/>
      <c r="D72" s="173"/>
      <c r="E72" s="166"/>
      <c r="F72" s="166"/>
      <c r="G72" s="166"/>
      <c r="H72" s="166"/>
      <c r="I72" s="166"/>
      <c r="J72" s="166"/>
      <c r="K72" s="167"/>
      <c r="L72" s="168"/>
      <c r="M72" s="167"/>
      <c r="N72" s="168"/>
      <c r="O72" s="166"/>
      <c r="P72" s="166"/>
      <c r="Q72" s="166"/>
      <c r="R72" s="166"/>
      <c r="S72" s="166"/>
      <c r="T72" s="166"/>
      <c r="U72" s="163"/>
      <c r="V72" s="164"/>
      <c r="W72" s="164"/>
      <c r="X72" s="164"/>
      <c r="Y72" s="165"/>
      <c r="Z72" s="95"/>
      <c r="AA72" s="95"/>
      <c r="AB72" s="95"/>
      <c r="AC72" s="95"/>
      <c r="AD72" s="95"/>
      <c r="AE72" s="95"/>
    </row>
    <row r="73" spans="1:31">
      <c r="A73" s="76"/>
      <c r="B73" s="85"/>
      <c r="C73" s="173"/>
      <c r="D73" s="173"/>
      <c r="E73" s="166"/>
      <c r="F73" s="166"/>
      <c r="G73" s="166"/>
      <c r="H73" s="166"/>
      <c r="I73" s="166"/>
      <c r="J73" s="166"/>
      <c r="K73" s="167"/>
      <c r="L73" s="168"/>
      <c r="M73" s="167"/>
      <c r="N73" s="168"/>
      <c r="O73" s="166"/>
      <c r="P73" s="166"/>
      <c r="Q73" s="166"/>
      <c r="R73" s="166"/>
      <c r="S73" s="166"/>
      <c r="T73" s="166"/>
      <c r="U73" s="163"/>
      <c r="V73" s="164"/>
      <c r="W73" s="164"/>
      <c r="X73" s="164"/>
      <c r="Y73" s="165"/>
      <c r="Z73" s="95"/>
      <c r="AA73" s="95"/>
      <c r="AB73" s="95"/>
      <c r="AC73" s="95"/>
      <c r="AD73" s="95"/>
      <c r="AE73" s="95"/>
    </row>
    <row r="74" spans="1:31">
      <c r="A74" s="174" t="s">
        <v>115</v>
      </c>
      <c r="B74" s="175"/>
      <c r="C74" s="175"/>
      <c r="D74" s="176"/>
      <c r="E74" s="169"/>
      <c r="F74" s="169"/>
      <c r="G74" s="169"/>
      <c r="H74" s="169"/>
      <c r="I74" s="169"/>
      <c r="J74" s="169"/>
      <c r="K74" s="169"/>
      <c r="L74" s="169"/>
      <c r="M74" s="177"/>
      <c r="N74" s="178"/>
      <c r="O74" s="169"/>
      <c r="P74" s="169"/>
      <c r="Q74" s="169"/>
      <c r="R74" s="169"/>
      <c r="S74" s="169"/>
      <c r="T74" s="169"/>
      <c r="U74" s="170"/>
      <c r="V74" s="171"/>
      <c r="W74" s="171"/>
      <c r="X74" s="171"/>
      <c r="Y74" s="172"/>
      <c r="Z74" s="95"/>
      <c r="AA74" s="95"/>
      <c r="AB74" s="95"/>
      <c r="AC74" s="95"/>
      <c r="AD74" s="95"/>
      <c r="AE74" s="95"/>
    </row>
    <row r="75" spans="1:31">
      <c r="A75" s="92"/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</sheetData>
  <mergeCells count="273"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</vt:lpstr>
      <vt:lpstr> Інша інфо_1</vt:lpstr>
      <vt:lpstr>Форма!_GoBack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2026-03-24T07:18:50Z</dcterms:modified>
</cp:coreProperties>
</file>